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F:\★宮崎県サッカー協会\★県FA事務局\2024年度\Footballセンター\指定管理関係\様式\"/>
    </mc:Choice>
  </mc:AlternateContent>
  <xr:revisionPtr revIDLastSave="0" documentId="13_ncr:1_{20838EB9-6276-4D31-9E5E-4CD1079CB83E}" xr6:coauthVersionLast="47" xr6:coauthVersionMax="47" xr10:uidLastSave="{00000000-0000-0000-0000-000000000000}"/>
  <bookViews>
    <workbookView xWindow="-108" yWindow="-108" windowWidth="23256" windowHeight="12456" tabRatio="713" xr2:uid="{00000000-000D-0000-FFFF-FFFF00000000}"/>
  </bookViews>
  <sheets>
    <sheet name="様式1_使用許可申請書" sheetId="1" r:id="rId1"/>
    <sheet name="様式1_使用許可申請書（別表1）" sheetId="3" r:id="rId2"/>
    <sheet name="様式2_使用許可書" sheetId="2" r:id="rId3"/>
    <sheet name="様式2_使用許可書（別表2）" sheetId="4" r:id="rId4"/>
  </sheets>
  <definedNames>
    <definedName name="_xlnm.Print_Area" localSheetId="0">様式1_使用許可申請書!$A$1:$X$97</definedName>
    <definedName name="_xlnm.Print_Area" localSheetId="1">'様式1_使用許可申請書（別表1）'!$A$3:$AC$94</definedName>
    <definedName name="_xlnm.Print_Area" localSheetId="2">様式2_使用許可書!$A$1:$X$100</definedName>
    <definedName name="_xlnm.Print_Area" localSheetId="3">'様式2_使用許可書（別表2）'!$A$3:$AC$105</definedName>
    <definedName name="団体在籍地" localSheetId="1">'様式1_使用許可申請書（別表1）'!$H$1</definedName>
    <definedName name="入場料等の徴収又は物品販売等営業行為" localSheetId="1">'様式1_使用許可申請書（別表1）'!$H$2:$P$2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8" i="4" l="1"/>
  <c r="T17" i="4"/>
  <c r="T16" i="4"/>
  <c r="T15" i="4"/>
  <c r="T14" i="4"/>
  <c r="T13" i="4"/>
  <c r="T12" i="4"/>
  <c r="T11" i="4"/>
  <c r="T10" i="4"/>
  <c r="T9" i="4"/>
  <c r="A93" i="4"/>
  <c r="AA92" i="4"/>
  <c r="U92" i="4"/>
  <c r="U3" i="4"/>
  <c r="V49" i="3" l="1"/>
  <c r="S76" i="2"/>
  <c r="S74" i="2"/>
  <c r="S72" i="2"/>
  <c r="S70" i="2"/>
  <c r="S68" i="2"/>
  <c r="S66" i="2"/>
  <c r="S64" i="2"/>
  <c r="S62" i="2"/>
  <c r="S60" i="2"/>
  <c r="S58" i="2"/>
  <c r="S56" i="2"/>
  <c r="S54" i="2"/>
  <c r="S52" i="2"/>
  <c r="S48" i="2"/>
  <c r="S46" i="2"/>
  <c r="S44" i="2"/>
  <c r="S42" i="2"/>
  <c r="S40" i="2"/>
  <c r="S38" i="2"/>
  <c r="S36" i="2"/>
  <c r="S34" i="2"/>
  <c r="S32" i="2"/>
  <c r="S30" i="2"/>
  <c r="S28" i="2"/>
  <c r="S26" i="2"/>
  <c r="S20" i="2"/>
  <c r="AE51" i="3"/>
  <c r="AE47" i="3"/>
  <c r="AE45" i="3"/>
  <c r="AE41" i="3"/>
  <c r="AE39" i="3"/>
  <c r="AE37" i="3"/>
  <c r="AE35" i="3"/>
  <c r="AE33" i="3"/>
  <c r="AE31" i="3"/>
  <c r="AE29" i="3"/>
  <c r="AE27" i="3"/>
  <c r="AE25" i="3"/>
  <c r="R13" i="3"/>
  <c r="I22" i="4"/>
  <c r="I21" i="4"/>
  <c r="R21" i="4" s="1"/>
  <c r="I20" i="4"/>
  <c r="I19" i="4"/>
  <c r="R19" i="4" s="1"/>
  <c r="Z21" i="4"/>
  <c r="T21" i="4" s="1"/>
  <c r="Z19" i="4"/>
  <c r="T19" i="4" s="1"/>
  <c r="S21" i="4"/>
  <c r="S19" i="4"/>
  <c r="T21" i="3"/>
  <c r="T19" i="3"/>
  <c r="O22" i="4"/>
  <c r="O21" i="4"/>
  <c r="O20" i="4"/>
  <c r="O19" i="4"/>
  <c r="AE21" i="3"/>
  <c r="AE19" i="3"/>
  <c r="R21" i="3"/>
  <c r="R19" i="3"/>
  <c r="I7" i="4"/>
  <c r="Z43" i="4"/>
  <c r="Z23" i="4"/>
  <c r="Z13" i="4"/>
  <c r="Z7" i="4"/>
  <c r="AA3" i="4"/>
  <c r="AE21" i="4" l="1"/>
  <c r="V19" i="3"/>
  <c r="V19" i="4" s="1"/>
  <c r="V21" i="3"/>
  <c r="V21" i="4" s="1"/>
  <c r="AE19" i="4"/>
  <c r="Z51" i="4"/>
  <c r="Z49" i="4"/>
  <c r="R85" i="4"/>
  <c r="Z85" i="4" s="1"/>
  <c r="R83" i="4"/>
  <c r="Z83" i="4" s="1"/>
  <c r="P79" i="4"/>
  <c r="P77" i="4"/>
  <c r="P75" i="4"/>
  <c r="P73" i="4"/>
  <c r="P71" i="4"/>
  <c r="P69" i="4"/>
  <c r="P67" i="4"/>
  <c r="P65" i="4"/>
  <c r="P63" i="4"/>
  <c r="P61" i="4"/>
  <c r="P59" i="4"/>
  <c r="P57" i="4"/>
  <c r="P55" i="4"/>
  <c r="S51" i="4"/>
  <c r="S49" i="4"/>
  <c r="S47" i="4"/>
  <c r="S45" i="4"/>
  <c r="S43" i="4"/>
  <c r="S41" i="4"/>
  <c r="S39" i="4"/>
  <c r="S37" i="4"/>
  <c r="S35" i="4"/>
  <c r="S33" i="4"/>
  <c r="S31" i="4"/>
  <c r="S29" i="4"/>
  <c r="S27" i="4"/>
  <c r="S25" i="4"/>
  <c r="S23" i="4"/>
  <c r="S17" i="4"/>
  <c r="S15" i="4"/>
  <c r="S13" i="4"/>
  <c r="S11" i="4"/>
  <c r="S9" i="4"/>
  <c r="S7" i="4"/>
  <c r="P85" i="3"/>
  <c r="P83" i="3"/>
  <c r="I86" i="4"/>
  <c r="I85" i="4"/>
  <c r="P85" i="4" s="1"/>
  <c r="I84" i="4"/>
  <c r="I83" i="4"/>
  <c r="P83" i="4" s="1"/>
  <c r="I80" i="4"/>
  <c r="I79" i="4"/>
  <c r="R79" i="4" s="1"/>
  <c r="I78" i="4"/>
  <c r="I77" i="4"/>
  <c r="R77" i="4" s="1"/>
  <c r="I76" i="4"/>
  <c r="I75" i="4"/>
  <c r="R75" i="4" s="1"/>
  <c r="I74" i="4"/>
  <c r="I73" i="4"/>
  <c r="R73" i="4" s="1"/>
  <c r="I72" i="4"/>
  <c r="I71" i="4"/>
  <c r="R71" i="4" s="1"/>
  <c r="I70" i="4"/>
  <c r="I69" i="4"/>
  <c r="R69" i="4" s="1"/>
  <c r="I68" i="4"/>
  <c r="I67" i="4"/>
  <c r="R67" i="4" s="1"/>
  <c r="I66" i="4"/>
  <c r="I65" i="4"/>
  <c r="R65" i="4" s="1"/>
  <c r="I64" i="4"/>
  <c r="I63" i="4"/>
  <c r="R63" i="4" s="1"/>
  <c r="I62" i="4"/>
  <c r="I61" i="4"/>
  <c r="R61" i="4" s="1"/>
  <c r="I60" i="4"/>
  <c r="I59" i="4"/>
  <c r="R59" i="4" s="1"/>
  <c r="I58" i="4"/>
  <c r="I57" i="4"/>
  <c r="R57" i="4" s="1"/>
  <c r="I56" i="4"/>
  <c r="I55" i="4"/>
  <c r="R55" i="4" s="1"/>
  <c r="O52" i="4"/>
  <c r="I52" i="4"/>
  <c r="O51" i="4"/>
  <c r="I51" i="4"/>
  <c r="O50" i="4"/>
  <c r="I50" i="4"/>
  <c r="O49" i="4"/>
  <c r="I49" i="4"/>
  <c r="R49" i="4" s="1"/>
  <c r="O48" i="4"/>
  <c r="I48" i="4"/>
  <c r="O47" i="4"/>
  <c r="AE47" i="4" s="1"/>
  <c r="I47" i="4"/>
  <c r="R47" i="4" s="1"/>
  <c r="O46" i="4"/>
  <c r="I46" i="4"/>
  <c r="O45" i="4"/>
  <c r="AE45" i="4" s="1"/>
  <c r="I45" i="4"/>
  <c r="R45" i="4" s="1"/>
  <c r="O44" i="4"/>
  <c r="I44" i="4"/>
  <c r="O43" i="4"/>
  <c r="I43" i="4"/>
  <c r="O42" i="4"/>
  <c r="I42" i="4"/>
  <c r="O41" i="4"/>
  <c r="AE41" i="4" s="1"/>
  <c r="I41" i="4"/>
  <c r="O40" i="4"/>
  <c r="I40" i="4"/>
  <c r="O39" i="4"/>
  <c r="AE39" i="4" s="1"/>
  <c r="I39" i="4"/>
  <c r="R39" i="4" s="1"/>
  <c r="O38" i="4"/>
  <c r="I38" i="4"/>
  <c r="O37" i="4"/>
  <c r="AE37" i="4" s="1"/>
  <c r="I37" i="4"/>
  <c r="R37" i="4" s="1"/>
  <c r="O36" i="4"/>
  <c r="I36" i="4"/>
  <c r="O35" i="4"/>
  <c r="AE35" i="4" s="1"/>
  <c r="I35" i="4"/>
  <c r="R35" i="4" s="1"/>
  <c r="O34" i="4"/>
  <c r="I34" i="4"/>
  <c r="O33" i="4"/>
  <c r="AE33" i="4" s="1"/>
  <c r="I33" i="4"/>
  <c r="R33" i="4" s="1"/>
  <c r="O32" i="4"/>
  <c r="I32" i="4"/>
  <c r="O31" i="4"/>
  <c r="AE31" i="4" s="1"/>
  <c r="I31" i="4"/>
  <c r="R31" i="4" s="1"/>
  <c r="O30" i="4"/>
  <c r="I30" i="4"/>
  <c r="O29" i="4"/>
  <c r="AE29" i="4" s="1"/>
  <c r="I29" i="4"/>
  <c r="R29" i="4" s="1"/>
  <c r="O28" i="4"/>
  <c r="I28" i="4"/>
  <c r="O27" i="4"/>
  <c r="AE27" i="4" s="1"/>
  <c r="I27" i="4"/>
  <c r="R27" i="4" s="1"/>
  <c r="O26" i="4"/>
  <c r="I26" i="4"/>
  <c r="O25" i="4"/>
  <c r="AE25" i="4" s="1"/>
  <c r="I25" i="4"/>
  <c r="R25" i="4" s="1"/>
  <c r="O24" i="4"/>
  <c r="I24" i="4"/>
  <c r="O23" i="4"/>
  <c r="AE23" i="4" s="1"/>
  <c r="I23" i="4"/>
  <c r="R23" i="4" s="1"/>
  <c r="O18" i="4"/>
  <c r="I18" i="4"/>
  <c r="O17" i="4"/>
  <c r="AE17" i="4" s="1"/>
  <c r="I17" i="4"/>
  <c r="R17" i="4" s="1"/>
  <c r="O16" i="4"/>
  <c r="I16" i="4"/>
  <c r="O15" i="4"/>
  <c r="AE15" i="4" s="1"/>
  <c r="I15" i="4"/>
  <c r="R15" i="4" s="1"/>
  <c r="O14" i="4"/>
  <c r="I14" i="4"/>
  <c r="O13" i="4"/>
  <c r="AE13" i="4" s="1"/>
  <c r="I13" i="4"/>
  <c r="O12" i="4"/>
  <c r="I12" i="4"/>
  <c r="O11" i="4"/>
  <c r="I11" i="4"/>
  <c r="R11" i="4" s="1"/>
  <c r="O10" i="4"/>
  <c r="I10" i="4"/>
  <c r="O9" i="4"/>
  <c r="AE9" i="4" s="1"/>
  <c r="I9" i="4"/>
  <c r="R9" i="4" s="1"/>
  <c r="O8" i="4"/>
  <c r="I8" i="4"/>
  <c r="R7" i="4" s="1"/>
  <c r="O7" i="4"/>
  <c r="T43" i="4"/>
  <c r="T23" i="4"/>
  <c r="G14" i="2"/>
  <c r="G13" i="2"/>
  <c r="D8" i="2"/>
  <c r="C7" i="2"/>
  <c r="C6" i="2"/>
  <c r="C5" i="2"/>
  <c r="U4" i="4" s="1"/>
  <c r="U3" i="3"/>
  <c r="U4" i="3"/>
  <c r="V85" i="3"/>
  <c r="V85" i="4" s="1"/>
  <c r="V83" i="3"/>
  <c r="V83" i="4" s="1"/>
  <c r="AE43" i="3"/>
  <c r="AE23" i="3"/>
  <c r="AE17" i="3"/>
  <c r="AE15" i="3"/>
  <c r="AE13" i="3"/>
  <c r="AE11" i="3"/>
  <c r="AE9" i="3"/>
  <c r="AE7" i="3"/>
  <c r="AE43" i="4" l="1"/>
  <c r="AE51" i="4"/>
  <c r="R51" i="4"/>
  <c r="R43" i="4"/>
  <c r="AF43" i="4" s="1"/>
  <c r="R41" i="4"/>
  <c r="R13" i="4"/>
  <c r="AG13" i="4" s="1"/>
  <c r="AE7" i="4"/>
  <c r="AE11" i="4"/>
  <c r="AF9" i="4"/>
  <c r="AF23" i="4"/>
  <c r="AG23" i="4"/>
  <c r="AG17" i="4"/>
  <c r="AF17" i="4"/>
  <c r="AF15" i="4"/>
  <c r="AG15" i="4"/>
  <c r="AF13" i="4"/>
  <c r="AG11" i="4"/>
  <c r="AF11" i="4"/>
  <c r="AG9" i="4"/>
  <c r="AF7" i="4"/>
  <c r="AG7" i="4"/>
  <c r="T18" i="3"/>
  <c r="T15" i="3"/>
  <c r="T13" i="3"/>
  <c r="T14" i="3"/>
  <c r="T12" i="3"/>
  <c r="T9" i="3"/>
  <c r="T7" i="3"/>
  <c r="Z85" i="3"/>
  <c r="Z83" i="3"/>
  <c r="R79" i="3"/>
  <c r="V79" i="3" s="1"/>
  <c r="V79" i="4" s="1"/>
  <c r="R77" i="3"/>
  <c r="V77" i="3" s="1"/>
  <c r="V77" i="4" s="1"/>
  <c r="R75" i="3"/>
  <c r="V75" i="3" s="1"/>
  <c r="V75" i="4" s="1"/>
  <c r="R73" i="3"/>
  <c r="V73" i="3" s="1"/>
  <c r="V73" i="4" s="1"/>
  <c r="R71" i="3"/>
  <c r="V71" i="3" s="1"/>
  <c r="V71" i="4" s="1"/>
  <c r="R69" i="3"/>
  <c r="V69" i="3" s="1"/>
  <c r="V69" i="4" s="1"/>
  <c r="R67" i="3"/>
  <c r="V67" i="3" s="1"/>
  <c r="V67" i="4" s="1"/>
  <c r="R65" i="3"/>
  <c r="V65" i="3" s="1"/>
  <c r="V65" i="4" s="1"/>
  <c r="R63" i="3"/>
  <c r="V63" i="3" s="1"/>
  <c r="V63" i="4" s="1"/>
  <c r="R61" i="3"/>
  <c r="V61" i="3" s="1"/>
  <c r="V61" i="4" s="1"/>
  <c r="R59" i="3"/>
  <c r="V59" i="3" s="1"/>
  <c r="V59" i="4" s="1"/>
  <c r="R57" i="3"/>
  <c r="V57" i="3" s="1"/>
  <c r="V57" i="4" s="1"/>
  <c r="R55" i="3"/>
  <c r="V55" i="3" s="1"/>
  <c r="V55" i="4" s="1"/>
  <c r="R51" i="3"/>
  <c r="V49" i="4"/>
  <c r="R47" i="3"/>
  <c r="V47" i="3" s="1"/>
  <c r="V47" i="4" s="1"/>
  <c r="R45" i="3"/>
  <c r="V45" i="3" s="1"/>
  <c r="V45" i="4" s="1"/>
  <c r="T43" i="3"/>
  <c r="R43" i="3"/>
  <c r="R41" i="3"/>
  <c r="V41" i="3" s="1"/>
  <c r="V41" i="4" s="1"/>
  <c r="R39" i="3"/>
  <c r="V39" i="3" s="1"/>
  <c r="V39" i="4" s="1"/>
  <c r="R37" i="3"/>
  <c r="V37" i="3" s="1"/>
  <c r="V37" i="4" s="1"/>
  <c r="R35" i="3"/>
  <c r="V35" i="3" s="1"/>
  <c r="V35" i="4" s="1"/>
  <c r="R33" i="3"/>
  <c r="V33" i="3" s="1"/>
  <c r="V33" i="4" s="1"/>
  <c r="R31" i="3"/>
  <c r="V31" i="3" s="1"/>
  <c r="V31" i="4" s="1"/>
  <c r="R29" i="3"/>
  <c r="V29" i="3" s="1"/>
  <c r="V29" i="4" s="1"/>
  <c r="R27" i="3"/>
  <c r="V27" i="3" s="1"/>
  <c r="V27" i="4" s="1"/>
  <c r="R25" i="3"/>
  <c r="T23" i="3"/>
  <c r="R23" i="3"/>
  <c r="R17" i="3"/>
  <c r="R15" i="3"/>
  <c r="R11" i="3"/>
  <c r="R9" i="3"/>
  <c r="R7" i="3"/>
  <c r="T16" i="3" l="1"/>
  <c r="T10" i="3"/>
  <c r="T8" i="3"/>
  <c r="T8" i="4" s="1"/>
  <c r="T7" i="4"/>
  <c r="V51" i="3"/>
  <c r="V51" i="4" s="1"/>
  <c r="AG43" i="4"/>
  <c r="V25" i="4"/>
  <c r="V25" i="3"/>
  <c r="AF43" i="3"/>
  <c r="V43" i="3" s="1"/>
  <c r="AG43" i="3"/>
  <c r="AF23" i="3"/>
  <c r="V23" i="3" s="1"/>
  <c r="AG23" i="3"/>
  <c r="AF17" i="3"/>
  <c r="AG17" i="3"/>
  <c r="AG15" i="3"/>
  <c r="AF15" i="3"/>
  <c r="V15" i="3" s="1"/>
  <c r="V15" i="4" s="1"/>
  <c r="AG13" i="3"/>
  <c r="AF13" i="3"/>
  <c r="AF11" i="3"/>
  <c r="AG11" i="3"/>
  <c r="AF9" i="3"/>
  <c r="AG9" i="3"/>
  <c r="AG7" i="3"/>
  <c r="AF7" i="3"/>
  <c r="V7" i="3" l="1"/>
  <c r="V7" i="4" s="1"/>
  <c r="V23" i="4"/>
  <c r="V43" i="4"/>
  <c r="V13" i="3"/>
  <c r="V13" i="4" s="1"/>
  <c r="V17" i="3"/>
  <c r="V17" i="4" s="1"/>
  <c r="V11" i="3"/>
  <c r="V11" i="4" s="1"/>
  <c r="V9" i="3"/>
  <c r="V9" i="4" s="1"/>
  <c r="U87" i="4" l="1"/>
  <c r="U88" i="3"/>
  <c r="R88" i="1" l="1"/>
  <c r="R92" i="1" s="1"/>
  <c r="R96" i="1" s="1"/>
  <c r="U92" i="3"/>
  <c r="R91" i="2"/>
  <c r="R95" i="2" s="1"/>
  <c r="R99" i="2" s="1"/>
  <c r="U89" i="4"/>
  <c r="E9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宮崎県FA 松本守人</author>
  </authors>
  <commentList>
    <comment ref="R3" authorId="0" shapeId="0" xr:uid="{6E87303B-C4F4-4623-A2C8-BEAFF01DCEF7}">
      <text>
        <r>
          <rPr>
            <sz val="11"/>
            <color indexed="81"/>
            <rFont val="MS P ゴシック"/>
            <family val="3"/>
            <charset val="128"/>
          </rPr>
          <t>西暦で入力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宮崎県FA 松本守人</author>
  </authors>
  <commentList>
    <comment ref="S49" authorId="0" shapeId="0" xr:uid="{EA20975E-D932-4E1F-B5B3-51F086C77ECB}">
      <text>
        <r>
          <rPr>
            <sz val="9"/>
            <color indexed="81"/>
            <rFont val="MS P ゴシック"/>
            <family val="3"/>
            <charset val="128"/>
          </rPr>
          <t>出店する店舗数を入力してください。</t>
        </r>
      </text>
    </comment>
  </commentList>
</comments>
</file>

<file path=xl/sharedStrings.xml><?xml version="1.0" encoding="utf-8"?>
<sst xmlns="http://schemas.openxmlformats.org/spreadsheetml/2006/main" count="821" uniqueCount="176">
  <si>
    <t>様式第1号（第5条関係）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</si>
  <si>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新富町フットボールセンター使用許可申請書</t>
    <rPh sb="0" eb="3">
      <t>シントミチョウ</t>
    </rPh>
    <rPh sb="13" eb="15">
      <t>シヨウ</t>
    </rPh>
    <rPh sb="15" eb="17">
      <t>キョカ</t>
    </rPh>
    <rPh sb="17" eb="20">
      <t>シンセイショ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</si>
  <si>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</si>
  <si>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</si>
  <si>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</si>
  <si>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新富町長（指定管理者）一般社団法人宮崎県サッカー協会　殿</t>
    <rPh sb="0" eb="3">
      <t>シントミチョウ</t>
    </rPh>
    <rPh sb="3" eb="4">
      <t>チョウ</t>
    </rPh>
    <rPh sb="5" eb="7">
      <t>シテイ</t>
    </rPh>
    <rPh sb="7" eb="10">
      <t>カンリシャ</t>
    </rPh>
    <rPh sb="11" eb="20">
      <t>イッパンシャダンホウジンミヤザキケン</t>
    </rPh>
    <rPh sb="24" eb="26">
      <t>キョウカイ</t>
    </rPh>
    <rPh sb="27" eb="28">
      <t>トノ</t>
    </rPh>
    <phoneticPr fontId="2"/>
  </si>
  <si>
    <t>（申請者）</t>
    <rPh sb="1" eb="4">
      <t>シンセイシャ</t>
    </rPh>
    <phoneticPr fontId="2"/>
  </si>
  <si>
    <t>団体名</t>
    <rPh sb="0" eb="2">
      <t>ダンタイ</t>
    </rPh>
    <rPh sb="2" eb="3">
      <t>メイ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</si>
  <si>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</si>
  <si>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</si>
  <si>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(連絡先</t>
    <rPh sb="1" eb="4">
      <t>レンラクサキ</t>
    </rPh>
    <phoneticPr fontId="2"/>
  </si>
  <si>
    <t>：</t>
    <phoneticPr fontId="2"/>
  </si>
  <si>
    <t>)</t>
    <phoneticPr fontId="2"/>
  </si>
  <si>
    <t>次の通り新富町フットボールセンターの使用許可を申請します。</t>
    <rPh sb="0" eb="1">
      <t>ツギ</t>
    </rPh>
    <rPh sb="2" eb="3">
      <t>トオ</t>
    </rPh>
    <rPh sb="4" eb="7">
      <t>シントミチョウ</t>
    </rPh>
    <rPh sb="18" eb="20">
      <t>シヨウ</t>
    </rPh>
    <rPh sb="20" eb="22">
      <t>キョカ</t>
    </rPh>
    <rPh sb="23" eb="25">
      <t>シンセイ</t>
    </rPh>
    <phoneticPr fontId="2"/>
  </si>
  <si>
    <t>使用目的</t>
    <rPh sb="0" eb="2">
      <t>シヨウ</t>
    </rPh>
    <rPh sb="2" eb="4">
      <t>モクテキ</t>
    </rPh>
    <phoneticPr fontId="2"/>
  </si>
  <si>
    <t>使用人数</t>
    <rPh sb="0" eb="2">
      <t>シヨウ</t>
    </rPh>
    <rPh sb="2" eb="4">
      <t>ニンズウ</t>
    </rPh>
    <phoneticPr fontId="2"/>
  </si>
  <si>
    <t>団体在籍地</t>
    <rPh sb="0" eb="2">
      <t>ダンタイ</t>
    </rPh>
    <rPh sb="2" eb="4">
      <t>ザイセキ</t>
    </rPh>
    <rPh sb="4" eb="5">
      <t>チ</t>
    </rPh>
    <phoneticPr fontId="2"/>
  </si>
  <si>
    <t>町内在住 または JFA登録団体</t>
    <rPh sb="0" eb="2">
      <t>チョウナイ</t>
    </rPh>
    <rPh sb="2" eb="4">
      <t>ザイジュウ</t>
    </rPh>
    <rPh sb="12" eb="14">
      <t>トウロク</t>
    </rPh>
    <rPh sb="14" eb="16">
      <t>ダンタイ</t>
    </rPh>
    <phoneticPr fontId="2"/>
  </si>
  <si>
    <t>左記以外</t>
    <rPh sb="0" eb="2">
      <t>サキ</t>
    </rPh>
    <rPh sb="2" eb="4">
      <t>イガイ</t>
    </rPh>
    <phoneticPr fontId="2"/>
  </si>
  <si>
    <t>入場料等の徴収</t>
    <rPh sb="0" eb="3">
      <t>ニュウジョウリョウ</t>
    </rPh>
    <rPh sb="3" eb="4">
      <t>ナド</t>
    </rPh>
    <rPh sb="5" eb="7">
      <t>チョウシュウ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</si>
  <si>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</si>
  <si>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</si>
  <si>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物品販売等の営業行為</t>
    <rPh sb="0" eb="2">
      <t>ブッピン</t>
    </rPh>
    <rPh sb="2" eb="4">
      <t>ハンバイ</t>
    </rPh>
    <rPh sb="4" eb="5">
      <t>ナド</t>
    </rPh>
    <rPh sb="6" eb="8">
      <t>エイギョウ</t>
    </rPh>
    <rPh sb="8" eb="10">
      <t>コウイ</t>
    </rPh>
    <phoneticPr fontId="2"/>
  </si>
  <si>
    <t>有（場所：</t>
    <rPh sb="0" eb="1">
      <t>アリ</t>
    </rPh>
    <rPh sb="2" eb="4">
      <t>バショ</t>
    </rPh>
    <phoneticPr fontId="2"/>
  </si>
  <si>
    <t>）</t>
    <phoneticPr fontId="2"/>
  </si>
  <si>
    <t>使用施設等</t>
    <rPh sb="0" eb="2">
      <t>シヨウ</t>
    </rPh>
    <rPh sb="2" eb="4">
      <t>シセツ</t>
    </rPh>
    <rPh sb="4" eb="5">
      <t>トウ</t>
    </rPh>
    <phoneticPr fontId="2"/>
  </si>
  <si>
    <t>使用期間</t>
    <rPh sb="0" eb="2">
      <t>シヨウ</t>
    </rPh>
    <rPh sb="2" eb="4">
      <t>キカン</t>
    </rPh>
    <phoneticPr fontId="2"/>
  </si>
  <si>
    <t>時間</t>
    <rPh sb="0" eb="2">
      <t>ジカン</t>
    </rPh>
    <phoneticPr fontId="2"/>
  </si>
  <si>
    <t>単価</t>
    <rPh sb="0" eb="2">
      <t>タンカ</t>
    </rPh>
    <phoneticPr fontId="2"/>
  </si>
  <si>
    <t>使用料
（利用料金）</t>
    <rPh sb="0" eb="3">
      <t>シヨウリョウ</t>
    </rPh>
    <rPh sb="5" eb="7">
      <t>リヨウ</t>
    </rPh>
    <rPh sb="7" eb="9">
      <t>リョウキン</t>
    </rPh>
    <phoneticPr fontId="2"/>
  </si>
  <si>
    <t>備考</t>
    <rPh sb="0" eb="2">
      <t>ビコウ</t>
    </rPh>
    <phoneticPr fontId="2"/>
  </si>
  <si>
    <t>グラウンド</t>
    <phoneticPr fontId="2"/>
  </si>
  <si>
    <t>アマチュアの活動</t>
    <rPh sb="6" eb="8">
      <t>カツドウ</t>
    </rPh>
    <phoneticPr fontId="2"/>
  </si>
  <si>
    <t>から</t>
    <phoneticPr fontId="2"/>
  </si>
  <si>
    <t>円</t>
    <rPh sb="0" eb="1">
      <t>エン</t>
    </rPh>
    <phoneticPr fontId="2"/>
  </si>
  <si>
    <t>その他</t>
    <rPh sb="2" eb="3">
      <t>タ</t>
    </rPh>
    <phoneticPr fontId="2"/>
  </si>
  <si>
    <t>まで</t>
    <phoneticPr fontId="2"/>
  </si>
  <si>
    <t>夜間照明設備</t>
    <rPh sb="0" eb="4">
      <t>ヤカンショウメイ</t>
    </rPh>
    <rPh sb="4" eb="6">
      <t>セツビ</t>
    </rPh>
    <phoneticPr fontId="2"/>
  </si>
  <si>
    <t>室分</t>
    <rPh sb="0" eb="1">
      <t>シツ</t>
    </rPh>
    <rPh sb="1" eb="2">
      <t>ブン</t>
    </rPh>
    <phoneticPr fontId="2"/>
  </si>
  <si>
    <t>諸室等</t>
    <rPh sb="0" eb="1">
      <t>ショ</t>
    </rPh>
    <rPh sb="1" eb="2">
      <t>シツ</t>
    </rPh>
    <rPh sb="2" eb="3">
      <t>トウ</t>
    </rPh>
    <phoneticPr fontId="2"/>
  </si>
  <si>
    <t>諸室全体</t>
    <rPh sb="0" eb="1">
      <t>ショ</t>
    </rPh>
    <rPh sb="1" eb="2">
      <t>シツ</t>
    </rPh>
    <rPh sb="2" eb="4">
      <t>ゼンタイ</t>
    </rPh>
    <phoneticPr fontId="2"/>
  </si>
  <si>
    <t>会議室</t>
    <rPh sb="0" eb="2">
      <t>カイギ</t>
    </rPh>
    <rPh sb="2" eb="3">
      <t>シツ</t>
    </rPh>
    <phoneticPr fontId="2"/>
  </si>
  <si>
    <t>／</t>
    <phoneticPr fontId="2"/>
  </si>
  <si>
    <t>医務室</t>
    <rPh sb="0" eb="3">
      <t>イムシツ</t>
    </rPh>
    <phoneticPr fontId="2"/>
  </si>
  <si>
    <t>審判控室</t>
    <rPh sb="0" eb="2">
      <t>シンパン</t>
    </rPh>
    <rPh sb="2" eb="4">
      <t>ヒカエシツ</t>
    </rPh>
    <phoneticPr fontId="2"/>
  </si>
  <si>
    <t>選手控室Ａ</t>
    <rPh sb="0" eb="2">
      <t>センシュ</t>
    </rPh>
    <rPh sb="2" eb="4">
      <t>ヒカエシツ</t>
    </rPh>
    <phoneticPr fontId="2"/>
  </si>
  <si>
    <t>選手控室Ｂ</t>
    <rPh sb="0" eb="2">
      <t>センシュ</t>
    </rPh>
    <rPh sb="2" eb="4">
      <t>ヒカエシツ</t>
    </rPh>
    <phoneticPr fontId="2"/>
  </si>
  <si>
    <t>展望デッキ</t>
    <rPh sb="0" eb="2">
      <t>テンボウ</t>
    </rPh>
    <phoneticPr fontId="2"/>
  </si>
  <si>
    <t>ウォームアップエリア東</t>
    <rPh sb="10" eb="11">
      <t>ヒガシ</t>
    </rPh>
    <phoneticPr fontId="2"/>
  </si>
  <si>
    <t>ウォームアップエリア西</t>
    <rPh sb="10" eb="11">
      <t>ニシ</t>
    </rPh>
    <phoneticPr fontId="2"/>
  </si>
  <si>
    <t>外構等</t>
    <rPh sb="0" eb="2">
      <t>ガイコウ</t>
    </rPh>
    <rPh sb="2" eb="3">
      <t>ナド</t>
    </rPh>
    <phoneticPr fontId="2"/>
  </si>
  <si>
    <t>㎡</t>
    <phoneticPr fontId="2"/>
  </si>
  <si>
    <t>諸室冷暖房</t>
    <rPh sb="0" eb="1">
      <t>ショ</t>
    </rPh>
    <rPh sb="1" eb="2">
      <t>シツ</t>
    </rPh>
    <rPh sb="2" eb="5">
      <t>レイダンボウ</t>
    </rPh>
    <phoneticPr fontId="2"/>
  </si>
  <si>
    <t>日数</t>
    <rPh sb="0" eb="2">
      <t>ニッスウ</t>
    </rPh>
    <phoneticPr fontId="2"/>
  </si>
  <si>
    <t>附属設備等</t>
  </si>
  <si>
    <t>スコアボード</t>
  </si>
  <si>
    <t>45分タイマー</t>
  </si>
  <si>
    <t>円</t>
  </si>
  <si>
    <t>テント</t>
  </si>
  <si>
    <t>移動式シェルター</t>
  </si>
  <si>
    <t>スポーツベンチ</t>
  </si>
  <si>
    <t>屋外用折り畳み椅子</t>
  </si>
  <si>
    <t>屋外用長机</t>
  </si>
  <si>
    <t>移動式放送設備</t>
  </si>
  <si>
    <t>担架
【2台1組】</t>
  </si>
  <si>
    <r>
      <rPr>
        <sz val="10"/>
        <color theme="1"/>
        <rFont val="Meiryo UI"/>
        <family val="3"/>
        <charset val="128"/>
      </rPr>
      <t>ビブス（大人用・小人用）</t>
    </r>
    <r>
      <rPr>
        <sz val="11"/>
        <color theme="1"/>
        <rFont val="Meiryo UI"/>
        <family val="2"/>
        <charset val="128"/>
      </rPr>
      <t xml:space="preserve">
【各色10枚1セット】</t>
    </r>
    <phoneticPr fontId="2"/>
  </si>
  <si>
    <t>マーカー
【各色10枚1セット】</t>
    <phoneticPr fontId="2"/>
  </si>
  <si>
    <t>持込器具
【消費電力1kwにつき】</t>
    <phoneticPr fontId="2"/>
  </si>
  <si>
    <t>使用
面積</t>
    <rPh sb="0" eb="2">
      <t>シヨウ</t>
    </rPh>
    <rPh sb="3" eb="5">
      <t>メンセキ</t>
    </rPh>
    <phoneticPr fontId="2"/>
  </si>
  <si>
    <t>広告用看板
【1区画】</t>
    <rPh sb="0" eb="3">
      <t>コウコクヨウ</t>
    </rPh>
    <rPh sb="3" eb="5">
      <t>カンバン</t>
    </rPh>
    <rPh sb="8" eb="10">
      <t>クカク</t>
    </rPh>
    <phoneticPr fontId="2"/>
  </si>
  <si>
    <t>日間</t>
    <rPh sb="0" eb="1">
      <t>ニチ</t>
    </rPh>
    <rPh sb="1" eb="2">
      <t>アイダ</t>
    </rPh>
    <phoneticPr fontId="2"/>
  </si>
  <si>
    <t>年間</t>
    <rPh sb="0" eb="2">
      <t>ネンカン</t>
    </rPh>
    <phoneticPr fontId="2"/>
  </si>
  <si>
    <t>※</t>
    <phoneticPr fontId="2"/>
  </si>
  <si>
    <t>グラウンドは、入場料を徴収する場合は通常料金の2倍とする。</t>
    <rPh sb="7" eb="10">
      <t>ニュウジョウリョウ</t>
    </rPh>
    <rPh sb="11" eb="13">
      <t>チョウシュウ</t>
    </rPh>
    <rPh sb="15" eb="17">
      <t>バアイ</t>
    </rPh>
    <rPh sb="18" eb="20">
      <t>ツウジョウ</t>
    </rPh>
    <rPh sb="20" eb="22">
      <t>リョウキン</t>
    </rPh>
    <rPh sb="24" eb="25">
      <t>バイ</t>
    </rPh>
    <phoneticPr fontId="2"/>
  </si>
  <si>
    <t>グラウンド、諸室等、駐車場及びラウンジスペースにおいて、物品販売等の営業行為を行う場合は、通常料金の2倍とする。なお</t>
    <rPh sb="6" eb="7">
      <t>ショ</t>
    </rPh>
    <rPh sb="7" eb="8">
      <t>シツ</t>
    </rPh>
    <rPh sb="8" eb="9">
      <t>トウ</t>
    </rPh>
    <rPh sb="10" eb="13">
      <t>チュウシャジョウ</t>
    </rPh>
    <rPh sb="13" eb="14">
      <t>オヨ</t>
    </rPh>
    <rPh sb="28" eb="30">
      <t>ブッピン</t>
    </rPh>
    <rPh sb="30" eb="32">
      <t>ハンバイ</t>
    </rPh>
    <rPh sb="32" eb="33">
      <t>トウ</t>
    </rPh>
    <rPh sb="34" eb="36">
      <t>エイギョウ</t>
    </rPh>
    <rPh sb="36" eb="38">
      <t>コウイ</t>
    </rPh>
    <rPh sb="39" eb="40">
      <t>オコナ</t>
    </rPh>
    <rPh sb="41" eb="43">
      <t>バアイ</t>
    </rPh>
    <rPh sb="45" eb="47">
      <t>ツウジョウ</t>
    </rPh>
    <rPh sb="47" eb="49">
      <t>リョウキン</t>
    </rPh>
    <rPh sb="51" eb="52">
      <t>バイ</t>
    </rPh>
    <phoneticPr fontId="2"/>
  </si>
  <si>
    <t>駐車場とラウンジスペースの使用料は「外構等」の例による。</t>
    <rPh sb="13" eb="16">
      <t>シヨウリョウ</t>
    </rPh>
    <rPh sb="18" eb="20">
      <t>ガイコウ</t>
    </rPh>
    <rPh sb="20" eb="21">
      <t>トウ</t>
    </rPh>
    <rPh sb="23" eb="24">
      <t>レイ</t>
    </rPh>
    <phoneticPr fontId="2"/>
  </si>
  <si>
    <t>管理者により許可があった場合に、開館時間以外の時間で使用する場合の使用料は、通常の使用料に100分の30を乗じた額</t>
    <rPh sb="0" eb="3">
      <t>カンリシャ</t>
    </rPh>
    <rPh sb="6" eb="8">
      <t>キョカ</t>
    </rPh>
    <rPh sb="12" eb="14">
      <t>バアイ</t>
    </rPh>
    <rPh sb="16" eb="18">
      <t>カイカン</t>
    </rPh>
    <rPh sb="18" eb="20">
      <t>ジカン</t>
    </rPh>
    <rPh sb="20" eb="22">
      <t>イガイ</t>
    </rPh>
    <rPh sb="23" eb="25">
      <t>ジカン</t>
    </rPh>
    <rPh sb="26" eb="28">
      <t>シヨウ</t>
    </rPh>
    <rPh sb="30" eb="32">
      <t>バアイ</t>
    </rPh>
    <rPh sb="33" eb="36">
      <t>シヨウリョウ</t>
    </rPh>
    <rPh sb="38" eb="40">
      <t>ツウジョウ</t>
    </rPh>
    <rPh sb="41" eb="44">
      <t>シヨウリョウ</t>
    </rPh>
    <rPh sb="48" eb="49">
      <t>フン</t>
    </rPh>
    <rPh sb="53" eb="54">
      <t>ジョウ</t>
    </rPh>
    <rPh sb="56" eb="57">
      <t>ガク</t>
    </rPh>
    <phoneticPr fontId="2"/>
  </si>
  <si>
    <t>とする。</t>
  </si>
  <si>
    <t>確認</t>
    <rPh sb="0" eb="2">
      <t>カクニン</t>
    </rPh>
    <phoneticPr fontId="2"/>
  </si>
  <si>
    <t>使用料（利用料金）計</t>
    <phoneticPr fontId="2"/>
  </si>
  <si>
    <t>消費税</t>
  </si>
  <si>
    <t>上記に含む</t>
    <rPh sb="0" eb="2">
      <t>ジョウキ</t>
    </rPh>
    <rPh sb="3" eb="4">
      <t>フク</t>
    </rPh>
    <phoneticPr fontId="2"/>
  </si>
  <si>
    <t>合計</t>
    <phoneticPr fontId="2"/>
  </si>
  <si>
    <t>団体在籍地</t>
  </si>
  <si>
    <t>町内在住 または JFA登録団体</t>
    <rPh sb="0" eb="1">
      <t>チョウ</t>
    </rPh>
    <rPh sb="1" eb="2">
      <t>ナイ</t>
    </rPh>
    <phoneticPr fontId="2"/>
  </si>
  <si>
    <t>←ドロップダウンリストから選んでください ”必須”</t>
    <rPh sb="13" eb="14">
      <t>エラ</t>
    </rPh>
    <rPh sb="22" eb="24">
      <t>ヒッス</t>
    </rPh>
    <phoneticPr fontId="2"/>
  </si>
  <si>
    <t>入場料等の徴収 または
物品販売等の営業行為</t>
    <rPh sb="12" eb="14">
      <t>ブッピン</t>
    </rPh>
    <rPh sb="14" eb="16">
      <t>ハンバイ</t>
    </rPh>
    <rPh sb="16" eb="17">
      <t>トウ</t>
    </rPh>
    <rPh sb="18" eb="20">
      <t>エイギョウ</t>
    </rPh>
    <rPh sb="20" eb="22">
      <t>コウイ</t>
    </rPh>
    <phoneticPr fontId="2"/>
  </si>
  <si>
    <t>町外在住 または JFA登録団体以外</t>
    <rPh sb="0" eb="1">
      <t>チョウ</t>
    </rPh>
    <rPh sb="1" eb="2">
      <t>ガイ</t>
    </rPh>
    <rPh sb="16" eb="18">
      <t>イガイ</t>
    </rPh>
    <phoneticPr fontId="2"/>
  </si>
  <si>
    <t>様式第1号_別表1　</t>
    <rPh sb="0" eb="2">
      <t>ヨウシキ</t>
    </rPh>
    <rPh sb="2" eb="3">
      <t>ダイ</t>
    </rPh>
    <rPh sb="4" eb="5">
      <t>ゴウ</t>
    </rPh>
    <rPh sb="6" eb="8">
      <t>ベッピョウ</t>
    </rPh>
    <phoneticPr fontId="2"/>
  </si>
  <si>
    <t>申請日及び団体名：</t>
    <rPh sb="0" eb="2">
      <t>シンセイ</t>
    </rPh>
    <rPh sb="2" eb="3">
      <t>ビ</t>
    </rPh>
    <rPh sb="3" eb="4">
      <t>オヨ</t>
    </rPh>
    <rPh sb="5" eb="7">
      <t>ダンタイ</t>
    </rPh>
    <rPh sb="7" eb="8">
      <t>メイ</t>
    </rPh>
    <phoneticPr fontId="2"/>
  </si>
  <si>
    <t>施設・設備利用明細（計算）表</t>
    <rPh sb="0" eb="2">
      <t>シセツ</t>
    </rPh>
    <rPh sb="3" eb="5">
      <t>セツビ</t>
    </rPh>
    <rPh sb="5" eb="7">
      <t>リヨウ</t>
    </rPh>
    <rPh sb="7" eb="9">
      <t>メイサイ</t>
    </rPh>
    <rPh sb="10" eb="12">
      <t>ケイサン</t>
    </rPh>
    <rPh sb="13" eb="14">
      <t>ヒョウ</t>
    </rPh>
    <phoneticPr fontId="2"/>
  </si>
  <si>
    <t>使用施設等</t>
    <rPh sb="0" eb="2">
      <t>シヨウ</t>
    </rPh>
    <rPh sb="2" eb="4">
      <t>シセツ</t>
    </rPh>
    <rPh sb="4" eb="5">
      <t>ナド</t>
    </rPh>
    <phoneticPr fontId="2"/>
  </si>
  <si>
    <t>差引時間</t>
    <rPh sb="0" eb="2">
      <t>サシヒキ</t>
    </rPh>
    <rPh sb="2" eb="4">
      <t>ジカン</t>
    </rPh>
    <phoneticPr fontId="2"/>
  </si>
  <si>
    <t>1面利用</t>
    <rPh sb="1" eb="2">
      <t>メン</t>
    </rPh>
    <rPh sb="2" eb="4">
      <t>リヨウ</t>
    </rPh>
    <phoneticPr fontId="2"/>
  </si>
  <si>
    <t>2面利用</t>
    <rPh sb="1" eb="2">
      <t>メン</t>
    </rPh>
    <rPh sb="2" eb="4">
      <t>リヨウ</t>
    </rPh>
    <phoneticPr fontId="2"/>
  </si>
  <si>
    <t>平日</t>
    <rPh sb="0" eb="2">
      <t>ヘイジツ</t>
    </rPh>
    <phoneticPr fontId="2"/>
  </si>
  <si>
    <t>アマ
チュア</t>
    <phoneticPr fontId="2"/>
  </si>
  <si>
    <t>小中高生</t>
    <rPh sb="0" eb="4">
      <t>ショウチュウコウセイ</t>
    </rPh>
    <phoneticPr fontId="2"/>
  </si>
  <si>
    <t>←２面利用希望の場合は「1」を入力</t>
    <rPh sb="2" eb="3">
      <t>メン</t>
    </rPh>
    <rPh sb="3" eb="5">
      <t>リヨウ</t>
    </rPh>
    <rPh sb="5" eb="7">
      <t>キボウ</t>
    </rPh>
    <rPh sb="8" eb="10">
      <t>バアイ</t>
    </rPh>
    <rPh sb="15" eb="17">
      <t>ニュウリョク</t>
    </rPh>
    <phoneticPr fontId="2"/>
  </si>
  <si>
    <t>一般</t>
    <rPh sb="0" eb="2">
      <t>イッパン</t>
    </rPh>
    <phoneticPr fontId="2"/>
  </si>
  <si>
    <t>土日祝</t>
    <rPh sb="0" eb="2">
      <t>ドニチ</t>
    </rPh>
    <rPh sb="2" eb="3">
      <t>シュク</t>
    </rPh>
    <phoneticPr fontId="2"/>
  </si>
  <si>
    <t>夜間照明設備Ａ</t>
    <rPh sb="0" eb="4">
      <t>ヤカンショウメイ</t>
    </rPh>
    <rPh sb="4" eb="6">
      <t>セツビ</t>
    </rPh>
    <phoneticPr fontId="2"/>
  </si>
  <si>
    <t>←全点灯（200ルクス）希望の場合は「1」を入力</t>
    <rPh sb="1" eb="2">
      <t>ゼン</t>
    </rPh>
    <rPh sb="2" eb="4">
      <t>テントウ</t>
    </rPh>
    <rPh sb="12" eb="14">
      <t>キボウ</t>
    </rPh>
    <rPh sb="15" eb="17">
      <t>バアイ</t>
    </rPh>
    <rPh sb="22" eb="24">
      <t>ニュウリョク</t>
    </rPh>
    <phoneticPr fontId="2"/>
  </si>
  <si>
    <t>夜間照明設備Ｂ</t>
    <rPh sb="0" eb="4">
      <t>ヤカンショウメイ</t>
    </rPh>
    <rPh sb="4" eb="6">
      <t>セツビ</t>
    </rPh>
    <phoneticPr fontId="2"/>
  </si>
  <si>
    <t>から</t>
  </si>
  <si>
    <t>まで</t>
  </si>
  <si>
    <t>会議室Ａ</t>
    <rPh sb="0" eb="2">
      <t>カイギ</t>
    </rPh>
    <rPh sb="2" eb="3">
      <t>シツ</t>
    </rPh>
    <phoneticPr fontId="2"/>
  </si>
  <si>
    <t>会議室Ｂ</t>
    <rPh sb="0" eb="2">
      <t>カイギ</t>
    </rPh>
    <rPh sb="2" eb="3">
      <t>シツ</t>
    </rPh>
    <phoneticPr fontId="2"/>
  </si>
  <si>
    <t>審判控室Ａ</t>
    <rPh sb="0" eb="2">
      <t>シンパン</t>
    </rPh>
    <rPh sb="2" eb="4">
      <t>ヒカエシツ</t>
    </rPh>
    <phoneticPr fontId="2"/>
  </si>
  <si>
    <t>東側</t>
    <rPh sb="0" eb="2">
      <t>ヒガシガワ</t>
    </rPh>
    <phoneticPr fontId="2"/>
  </si>
  <si>
    <t>審判控室Ｂ</t>
    <rPh sb="0" eb="2">
      <t>シンパン</t>
    </rPh>
    <rPh sb="2" eb="4">
      <t>ヒカエシツ</t>
    </rPh>
    <phoneticPr fontId="2"/>
  </si>
  <si>
    <t>西側</t>
    <rPh sb="0" eb="2">
      <t>ニシガワ</t>
    </rPh>
    <phoneticPr fontId="2"/>
  </si>
  <si>
    <t>間仕切り後 東側</t>
    <rPh sb="0" eb="3">
      <t>マジキ</t>
    </rPh>
    <rPh sb="4" eb="5">
      <t>ゴ</t>
    </rPh>
    <rPh sb="6" eb="8">
      <t>ヒガシガワ</t>
    </rPh>
    <phoneticPr fontId="2"/>
  </si>
  <si>
    <t>間仕切り後 西側</t>
    <rPh sb="0" eb="3">
      <t>マジキ</t>
    </rPh>
    <rPh sb="4" eb="5">
      <t>ゴ</t>
    </rPh>
    <rPh sb="6" eb="8">
      <t>ニシガワ</t>
    </rPh>
    <phoneticPr fontId="2"/>
  </si>
  <si>
    <t>※ウォームアップエリアのみのご利用は出来ません。</t>
    <rPh sb="15" eb="17">
      <t>リヨウ</t>
    </rPh>
    <rPh sb="18" eb="20">
      <t>デキ</t>
    </rPh>
    <phoneticPr fontId="2"/>
  </si>
  <si>
    <t>必要
数量</t>
    <rPh sb="0" eb="2">
      <t>ヒツヨウ</t>
    </rPh>
    <rPh sb="3" eb="5">
      <t>スウリョウ</t>
    </rPh>
    <phoneticPr fontId="2"/>
  </si>
  <si>
    <t>附属設備等</t>
    <rPh sb="0" eb="2">
      <t>フゾク</t>
    </rPh>
    <rPh sb="2" eb="4">
      <t>セツビ</t>
    </rPh>
    <rPh sb="4" eb="5">
      <t>トウ</t>
    </rPh>
    <phoneticPr fontId="2"/>
  </si>
  <si>
    <t>スコアボード</t>
    <phoneticPr fontId="2"/>
  </si>
  <si>
    <t>45分タイマー</t>
    <rPh sb="2" eb="3">
      <t>フン</t>
    </rPh>
    <phoneticPr fontId="2"/>
  </si>
  <si>
    <t>テント</t>
    <phoneticPr fontId="2"/>
  </si>
  <si>
    <t>移動式シェルター</t>
    <rPh sb="0" eb="2">
      <t>イドウ</t>
    </rPh>
    <rPh sb="2" eb="3">
      <t>シキ</t>
    </rPh>
    <phoneticPr fontId="2"/>
  </si>
  <si>
    <t>スポーツベンチ</t>
    <phoneticPr fontId="2"/>
  </si>
  <si>
    <t>屋外用折り畳み椅子</t>
    <rPh sb="0" eb="3">
      <t>オクガイヨウ</t>
    </rPh>
    <rPh sb="3" eb="4">
      <t>オ</t>
    </rPh>
    <rPh sb="5" eb="6">
      <t>タタ</t>
    </rPh>
    <rPh sb="7" eb="9">
      <t>イス</t>
    </rPh>
    <phoneticPr fontId="2"/>
  </si>
  <si>
    <t>屋外用長机</t>
    <rPh sb="0" eb="3">
      <t>オクガイヨウ</t>
    </rPh>
    <rPh sb="3" eb="4">
      <t>ナガ</t>
    </rPh>
    <rPh sb="4" eb="5">
      <t>ツクエ</t>
    </rPh>
    <phoneticPr fontId="2"/>
  </si>
  <si>
    <t>移動式放送設備</t>
    <rPh sb="0" eb="2">
      <t>イドウ</t>
    </rPh>
    <rPh sb="2" eb="3">
      <t>シキ</t>
    </rPh>
    <rPh sb="3" eb="5">
      <t>ホウソウ</t>
    </rPh>
    <rPh sb="5" eb="7">
      <t>セツビ</t>
    </rPh>
    <phoneticPr fontId="2"/>
  </si>
  <si>
    <t>担架
【2台1組】</t>
    <rPh sb="0" eb="2">
      <t>タンカ</t>
    </rPh>
    <rPh sb="5" eb="6">
      <t>ダイ</t>
    </rPh>
    <rPh sb="7" eb="8">
      <t>クミ</t>
    </rPh>
    <phoneticPr fontId="2"/>
  </si>
  <si>
    <t>ビブス（大人用・小人用）
【各色10枚1セット】</t>
    <rPh sb="4" eb="6">
      <t>オトナ</t>
    </rPh>
    <rPh sb="6" eb="7">
      <t>ヨウ</t>
    </rPh>
    <rPh sb="8" eb="10">
      <t>コビト</t>
    </rPh>
    <rPh sb="10" eb="11">
      <t>ヨウ</t>
    </rPh>
    <rPh sb="14" eb="16">
      <t>カクショク</t>
    </rPh>
    <rPh sb="18" eb="19">
      <t>マイ</t>
    </rPh>
    <phoneticPr fontId="2"/>
  </si>
  <si>
    <t>マーカー
【各色10枚1セット】</t>
    <rPh sb="6" eb="8">
      <t>カクショク</t>
    </rPh>
    <rPh sb="10" eb="11">
      <t>マイ</t>
    </rPh>
    <phoneticPr fontId="2"/>
  </si>
  <si>
    <t>持込器具
【消費電力1kwにつき】</t>
    <rPh sb="0" eb="2">
      <t>モチコミ</t>
    </rPh>
    <rPh sb="2" eb="4">
      <t>キグ</t>
    </rPh>
    <rPh sb="6" eb="8">
      <t>ショウヒ</t>
    </rPh>
    <rPh sb="8" eb="10">
      <t>デンリョク</t>
    </rPh>
    <phoneticPr fontId="2"/>
  </si>
  <si>
    <t>区分</t>
    <rPh sb="0" eb="2">
      <t>クブン</t>
    </rPh>
    <phoneticPr fontId="2"/>
  </si>
  <si>
    <t>上段：日数
下段：年数</t>
    <rPh sb="0" eb="2">
      <t>ジョウダン</t>
    </rPh>
    <rPh sb="3" eb="5">
      <t>ニッスウ</t>
    </rPh>
    <rPh sb="6" eb="8">
      <t>ゲダン</t>
    </rPh>
    <rPh sb="9" eb="11">
      <t>ネンスウ</t>
    </rPh>
    <phoneticPr fontId="2"/>
  </si>
  <si>
    <t>区画数</t>
    <rPh sb="0" eb="2">
      <t>クカク</t>
    </rPh>
    <rPh sb="2" eb="3">
      <t>スウ</t>
    </rPh>
    <phoneticPr fontId="2"/>
  </si>
  <si>
    <t>使用面積</t>
    <rPh sb="0" eb="2">
      <t>シヨウ</t>
    </rPh>
    <rPh sb="2" eb="4">
      <t>メンセキ</t>
    </rPh>
    <phoneticPr fontId="2"/>
  </si>
  <si>
    <t>広告用看板
【1区画/1.4㎡】</t>
    <rPh sb="0" eb="3">
      <t>コウコクヨウ</t>
    </rPh>
    <rPh sb="3" eb="5">
      <t>カンバン</t>
    </rPh>
    <rPh sb="8" eb="10">
      <t>クカク</t>
    </rPh>
    <phoneticPr fontId="2"/>
  </si>
  <si>
    <t>使用料（利用料金）計</t>
  </si>
  <si>
    <t>様式第2号（第6条関係）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</si>
  <si>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新富町フットボールセンター使用許可書</t>
    <rPh sb="0" eb="3">
      <t>シントミチョウ</t>
    </rPh>
    <rPh sb="13" eb="15">
      <t>シヨウ</t>
    </rPh>
    <rPh sb="15" eb="17">
      <t>キョカ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</si>
  <si>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</si>
  <si>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</si>
  <si>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様</t>
    <rPh sb="0" eb="1">
      <t>サマ</t>
    </rPh>
    <phoneticPr fontId="2"/>
  </si>
  <si>
    <t>次の通り新富町フットボールセンターの使用を許可します。</t>
    <rPh sb="0" eb="1">
      <t>ツギ</t>
    </rPh>
    <rPh sb="2" eb="3">
      <t>トオ</t>
    </rPh>
    <rPh sb="4" eb="7">
      <t>シントミチョウ</t>
    </rPh>
    <rPh sb="18" eb="20">
      <t>シヨウ</t>
    </rPh>
    <rPh sb="21" eb="23">
      <t>キョカ</t>
    </rPh>
    <phoneticPr fontId="2"/>
  </si>
  <si>
    <t>様式第2号_別表2</t>
    <rPh sb="0" eb="2">
      <t>ヨウシキ</t>
    </rPh>
    <rPh sb="2" eb="3">
      <t>ダイ</t>
    </rPh>
    <rPh sb="4" eb="5">
      <t>ゴウ</t>
    </rPh>
    <rPh sb="6" eb="8">
      <t>ベッピョウ</t>
    </rPh>
    <phoneticPr fontId="2"/>
  </si>
  <si>
    <t>承認日及び団体名：</t>
    <rPh sb="0" eb="2">
      <t>ショウニン</t>
    </rPh>
    <rPh sb="2" eb="3">
      <t>ヒ</t>
    </rPh>
    <rPh sb="3" eb="4">
      <t>オヨ</t>
    </rPh>
    <rPh sb="5" eb="7">
      <t>ダンタイ</t>
    </rPh>
    <rPh sb="7" eb="8">
      <t>メイ</t>
    </rPh>
    <phoneticPr fontId="2"/>
  </si>
  <si>
    <t>***-****-****</t>
    <phoneticPr fontId="2"/>
  </si>
  <si>
    <t>選手控室Ａ１</t>
    <rPh sb="0" eb="2">
      <t>センシュ</t>
    </rPh>
    <rPh sb="2" eb="4">
      <t>ヒカエシツ</t>
    </rPh>
    <phoneticPr fontId="2"/>
  </si>
  <si>
    <t>選手控室Ａ２</t>
    <rPh sb="0" eb="2">
      <t>センシュ</t>
    </rPh>
    <rPh sb="2" eb="4">
      <t>ヒカエシツ</t>
    </rPh>
    <phoneticPr fontId="2"/>
  </si>
  <si>
    <t>選手控室Ｂ１</t>
    <rPh sb="0" eb="2">
      <t>センシュ</t>
    </rPh>
    <rPh sb="2" eb="4">
      <t>ヒカエシツ</t>
    </rPh>
    <phoneticPr fontId="2"/>
  </si>
  <si>
    <t>選手控室Ｂ２</t>
    <rPh sb="0" eb="2">
      <t>センシュ</t>
    </rPh>
    <rPh sb="2" eb="4">
      <t>ヒカエシツ</t>
    </rPh>
    <phoneticPr fontId="2"/>
  </si>
  <si>
    <t>ＡＲフラッグ
【2本1組】
選手交代ボード</t>
    <rPh sb="14" eb="16">
      <t>センシュ</t>
    </rPh>
    <rPh sb="16" eb="18">
      <t>コウタイ</t>
    </rPh>
    <phoneticPr fontId="2"/>
  </si>
  <si>
    <t>ＡＲフラッグ【2本1組】
選手交代ボード</t>
    <rPh sb="13" eb="15">
      <t>センシュ</t>
    </rPh>
    <rPh sb="15" eb="17">
      <t>コウタイ</t>
    </rPh>
    <phoneticPr fontId="2"/>
  </si>
  <si>
    <t>←大会やフェスティバル利用の場合は、観客の数も加算して下さい。</t>
    <rPh sb="1" eb="3">
      <t>タイカイ</t>
    </rPh>
    <rPh sb="11" eb="13">
      <t>リヨウ</t>
    </rPh>
    <rPh sb="14" eb="16">
      <t>バアイ</t>
    </rPh>
    <rPh sb="18" eb="20">
      <t>カンキャク</t>
    </rPh>
    <rPh sb="21" eb="22">
      <t>カズ</t>
    </rPh>
    <rPh sb="23" eb="25">
      <t>カサン</t>
    </rPh>
    <rPh sb="27" eb="28">
      <t>クダ</t>
    </rPh>
    <phoneticPr fontId="2"/>
  </si>
  <si>
    <t>減免等</t>
    <rPh sb="0" eb="2">
      <t>ゲンメン</t>
    </rPh>
    <rPh sb="2" eb="3">
      <t>ナド</t>
    </rPh>
    <phoneticPr fontId="2"/>
  </si>
  <si>
    <t>差引使用料</t>
    <rPh sb="0" eb="2">
      <t>サシヒキ</t>
    </rPh>
    <rPh sb="2" eb="5">
      <t>シヨウリョウ</t>
    </rPh>
    <phoneticPr fontId="2"/>
  </si>
  <si>
    <t>減免額等</t>
    <rPh sb="0" eb="2">
      <t>ゲンメン</t>
    </rPh>
    <rPh sb="2" eb="3">
      <t>ガク</t>
    </rPh>
    <rPh sb="3" eb="4">
      <t>トウ</t>
    </rPh>
    <phoneticPr fontId="2"/>
  </si>
  <si>
    <t>差引使用料合計</t>
    <rPh sb="0" eb="2">
      <t>サシヒキ</t>
    </rPh>
    <rPh sb="2" eb="5">
      <t>シヨウリョウ</t>
    </rPh>
    <rPh sb="5" eb="7">
      <t>ゴウケイ</t>
    </rPh>
    <phoneticPr fontId="2"/>
  </si>
  <si>
    <t>施設・設備等利用許可明細（計算）表　兼　請求書</t>
    <rPh sb="0" eb="2">
      <t>シセツ</t>
    </rPh>
    <rPh sb="3" eb="5">
      <t>セツビ</t>
    </rPh>
    <rPh sb="5" eb="6">
      <t>トウ</t>
    </rPh>
    <rPh sb="6" eb="8">
      <t>リヨウ</t>
    </rPh>
    <rPh sb="8" eb="10">
      <t>キョカ</t>
    </rPh>
    <rPh sb="10" eb="12">
      <t>メイサイ</t>
    </rPh>
    <rPh sb="13" eb="15">
      <t>ケイサン</t>
    </rPh>
    <rPh sb="16" eb="17">
      <t>ヒョウ</t>
    </rPh>
    <rPh sb="18" eb="19">
      <t>ケン</t>
    </rPh>
    <rPh sb="20" eb="23">
      <t>セイキュウショ</t>
    </rPh>
    <phoneticPr fontId="2"/>
  </si>
  <si>
    <t>（税込）</t>
    <rPh sb="1" eb="3">
      <t>ゼイコ</t>
    </rPh>
    <phoneticPr fontId="2"/>
  </si>
  <si>
    <t>御中</t>
    <rPh sb="0" eb="2">
      <t>オンチュウ</t>
    </rPh>
    <phoneticPr fontId="2"/>
  </si>
  <si>
    <t>新富町フットボールセンター施設使用料として、下記の通りご請求申し上げます。</t>
    <rPh sb="0" eb="3">
      <t>シントミチョウ</t>
    </rPh>
    <rPh sb="13" eb="15">
      <t>シセツ</t>
    </rPh>
    <rPh sb="15" eb="17">
      <t>シヨウ</t>
    </rPh>
    <rPh sb="17" eb="18">
      <t>リョウ</t>
    </rPh>
    <rPh sb="22" eb="24">
      <t>カキ</t>
    </rPh>
    <rPh sb="25" eb="26">
      <t>トオ</t>
    </rPh>
    <rPh sb="28" eb="30">
      <t>セイキュウ</t>
    </rPh>
    <rPh sb="30" eb="31">
      <t>モウ</t>
    </rPh>
    <rPh sb="32" eb="33">
      <t>ア</t>
    </rPh>
    <phoneticPr fontId="2"/>
  </si>
  <si>
    <t>ご請求額</t>
    <rPh sb="1" eb="3">
      <t>セイキュウ</t>
    </rPh>
    <rPh sb="3" eb="4">
      <t>ガク</t>
    </rPh>
    <phoneticPr fontId="2"/>
  </si>
  <si>
    <t>支払期限</t>
    <rPh sb="0" eb="2">
      <t>シハライ</t>
    </rPh>
    <rPh sb="2" eb="4">
      <t>キゲン</t>
    </rPh>
    <phoneticPr fontId="2"/>
  </si>
  <si>
    <t>〒889-1402</t>
    <phoneticPr fontId="2"/>
  </si>
  <si>
    <t>宮崎県児湯郡新富町大字三納代1750番地</t>
    <rPh sb="0" eb="3">
      <t>ミヤザキケン</t>
    </rPh>
    <rPh sb="3" eb="6">
      <t>コユグン</t>
    </rPh>
    <rPh sb="6" eb="9">
      <t>シントミチョウ</t>
    </rPh>
    <rPh sb="9" eb="11">
      <t>オオアザ</t>
    </rPh>
    <rPh sb="11" eb="14">
      <t>ミナシロ</t>
    </rPh>
    <rPh sb="18" eb="20">
      <t>バンチ</t>
    </rPh>
    <phoneticPr fontId="2"/>
  </si>
  <si>
    <t>一般社団法人宮崎県サッカー協会</t>
  </si>
  <si>
    <t>一般社団法人宮崎県サッカー協会</t>
    <rPh sb="0" eb="2">
      <t>イッパン</t>
    </rPh>
    <rPh sb="2" eb="4">
      <t>シャダン</t>
    </rPh>
    <rPh sb="4" eb="6">
      <t>ホウジン</t>
    </rPh>
    <rPh sb="6" eb="9">
      <t>ミヤザキケン</t>
    </rPh>
    <rPh sb="13" eb="15">
      <t>キョウカイ</t>
    </rPh>
    <phoneticPr fontId="2"/>
  </si>
  <si>
    <t>会長　　齊藤　了介</t>
    <rPh sb="0" eb="2">
      <t>カイチョウ</t>
    </rPh>
    <rPh sb="4" eb="6">
      <t>サイトウ</t>
    </rPh>
    <rPh sb="7" eb="9">
      <t>リョウスケ</t>
    </rPh>
    <phoneticPr fontId="2"/>
  </si>
  <si>
    <t>TEL：0983-32-1161 ／ FAX：0983-32-1162</t>
    <phoneticPr fontId="2"/>
  </si>
  <si>
    <t>Mail：fc-reserve@miyazaki-fa.net</t>
    <phoneticPr fontId="2"/>
  </si>
  <si>
    <t>担当：</t>
    <rPh sb="0" eb="2">
      <t>タントウ</t>
    </rPh>
    <phoneticPr fontId="2"/>
  </si>
  <si>
    <t>お振込先</t>
    <rPh sb="1" eb="3">
      <t>フリコ</t>
    </rPh>
    <rPh sb="3" eb="4">
      <t>サキ</t>
    </rPh>
    <phoneticPr fontId="2"/>
  </si>
  <si>
    <t>新富町フットボールセンター指定管理者</t>
  </si>
  <si>
    <t>　会長　　齊藤　了介</t>
  </si>
  <si>
    <t>宮崎銀行　新富支店 (普通)　№140314</t>
    <phoneticPr fontId="2"/>
  </si>
  <si>
    <t>ご請求書</t>
    <rPh sb="1" eb="4">
      <t>セイキュウショ</t>
    </rPh>
    <phoneticPr fontId="2"/>
  </si>
  <si>
    <t>発行日：</t>
    <rPh sb="0" eb="2">
      <t>ハッコウ</t>
    </rPh>
    <rPh sb="2" eb="3">
      <t>ビ</t>
    </rPh>
    <phoneticPr fontId="2"/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</si>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</sst>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&quot;年&quot;m&quot;月&quot;d&quot;日&quot;\(aaa\);@"/>
    <numFmt numFmtId="177" formatCode="h:mm;@"/>
    <numFmt numFmtId="178" formatCode="0_ "/>
    <numFmt numFmtId="179" formatCode="\(#,##0\);\(\-#,##0\)"/>
    <numFmt numFmtId="180" formatCode="0.0&quot;㎡&quot;"/>
    <numFmt numFmtId="181" formatCode="[=1]&quot;✔&quot;;[=2]&quot;&quot;"/>
    <numFmt numFmtId="182" formatCode="#,##0&quot; 円&quot;\ \(&quot;税込&quot;\)"/>
  </numFmts>
  <fonts count="27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Meiryo UI"/>
      <family val="2"/>
      <charset val="128"/>
    </font>
    <font>
      <sz val="14"/>
      <color theme="1"/>
      <name val="Meiryo UI"/>
      <family val="2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FF0000"/>
      <name val="Meiryo UI"/>
      <family val="2"/>
      <charset val="128"/>
    </font>
    <font>
      <i/>
      <sz val="11"/>
      <color rgb="FF7F7F7F"/>
      <name val="Meiryo UI"/>
      <family val="2"/>
      <charset val="128"/>
    </font>
    <font>
      <sz val="9"/>
      <color indexed="81"/>
      <name val="MS P ゴシック"/>
      <family val="3"/>
      <charset val="128"/>
    </font>
    <font>
      <b/>
      <sz val="14"/>
      <color rgb="FFFF0000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Meiryo UI"/>
      <family val="2"/>
      <charset val="128"/>
    </font>
    <font>
      <sz val="12"/>
      <color theme="1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8"/>
      <color theme="1"/>
      <name val="Meiryo UI"/>
      <family val="2"/>
      <charset val="128"/>
    </font>
    <font>
      <sz val="20"/>
      <color theme="1"/>
      <name val="Meiryo UI"/>
      <family val="3"/>
      <charset val="128"/>
    </font>
    <font>
      <sz val="20"/>
      <color theme="1"/>
      <name val="Meiryo UI"/>
      <family val="2"/>
      <charset val="128"/>
    </font>
    <font>
      <sz val="12"/>
      <color theme="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uble">
        <color auto="1"/>
      </top>
      <bottom/>
      <diagonal/>
    </border>
    <border>
      <left style="dotted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43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quotePrefix="1" applyAlignment="1">
      <alignment vertical="center" shrinkToFit="1"/>
    </xf>
    <xf numFmtId="0" fontId="0" fillId="0" borderId="0" xfId="0" quotePrefix="1" applyAlignment="1">
      <alignment horizontal="center" vertical="center" shrinkToFit="1"/>
    </xf>
    <xf numFmtId="0" fontId="0" fillId="0" borderId="3" xfId="0" quotePrefix="1" applyBorder="1">
      <alignment vertical="center"/>
    </xf>
    <xf numFmtId="0" fontId="0" fillId="0" borderId="10" xfId="0" applyBorder="1">
      <alignment vertical="center"/>
    </xf>
    <xf numFmtId="0" fontId="6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10" xfId="0" applyBorder="1" applyAlignment="1">
      <alignment horizontal="distributed" vertical="center"/>
    </xf>
    <xf numFmtId="0" fontId="0" fillId="0" borderId="64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>
      <alignment vertical="center"/>
    </xf>
    <xf numFmtId="0" fontId="7" fillId="0" borderId="10" xfId="0" applyFont="1" applyBorder="1">
      <alignment vertical="center"/>
    </xf>
    <xf numFmtId="0" fontId="0" fillId="0" borderId="0" xfId="0" applyAlignment="1"/>
    <xf numFmtId="0" fontId="7" fillId="0" borderId="10" xfId="0" applyFont="1" applyBorder="1" applyAlignment="1"/>
    <xf numFmtId="0" fontId="0" fillId="3" borderId="2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9" xfId="0" applyFill="1" applyBorder="1">
      <alignment vertical="center"/>
    </xf>
    <xf numFmtId="0" fontId="7" fillId="0" borderId="0" xfId="0" applyFont="1" applyAlignment="1">
      <alignment horizontal="right" vertical="center"/>
    </xf>
    <xf numFmtId="0" fontId="0" fillId="3" borderId="0" xfId="0" applyFill="1">
      <alignment vertical="center"/>
    </xf>
    <xf numFmtId="0" fontId="0" fillId="0" borderId="10" xfId="0" applyBorder="1" applyAlignment="1">
      <alignment horizontal="right"/>
    </xf>
    <xf numFmtId="0" fontId="0" fillId="0" borderId="10" xfId="0" applyBorder="1" applyAlignment="1"/>
    <xf numFmtId="0" fontId="0" fillId="0" borderId="0" xfId="0" applyAlignment="1">
      <alignment horizontal="left" shrinkToFit="1"/>
    </xf>
    <xf numFmtId="0" fontId="6" fillId="0" borderId="0" xfId="0" applyFont="1" applyAlignment="1">
      <alignment horizontal="right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8" fillId="3" borderId="0" xfId="0" applyFont="1" applyFill="1" applyAlignment="1">
      <alignment vertical="center" shrinkToFit="1"/>
    </xf>
    <xf numFmtId="0" fontId="8" fillId="3" borderId="10" xfId="0" applyFont="1" applyFill="1" applyBorder="1" applyAlignment="1">
      <alignment vertical="center" shrinkToFit="1"/>
    </xf>
    <xf numFmtId="177" fontId="8" fillId="3" borderId="5" xfId="0" applyNumberFormat="1" applyFont="1" applyFill="1" applyBorder="1" applyAlignment="1">
      <alignment vertical="center" shrinkToFit="1"/>
    </xf>
    <xf numFmtId="177" fontId="8" fillId="3" borderId="0" xfId="0" applyNumberFormat="1" applyFont="1" applyFill="1" applyAlignment="1">
      <alignment vertical="center" shrinkToFit="1"/>
    </xf>
    <xf numFmtId="0" fontId="8" fillId="3" borderId="5" xfId="0" applyFont="1" applyFill="1" applyBorder="1" applyAlignment="1">
      <alignment vertical="center" shrinkToFit="1"/>
    </xf>
    <xf numFmtId="0" fontId="15" fillId="0" borderId="33" xfId="0" applyFont="1" applyBorder="1" applyAlignment="1">
      <alignment horizontal="center" vertical="center" shrinkToFit="1"/>
    </xf>
    <xf numFmtId="0" fontId="15" fillId="0" borderId="34" xfId="0" applyFont="1" applyBorder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7" fillId="0" borderId="42" xfId="0" applyFont="1" applyBorder="1" applyAlignment="1">
      <alignment vertical="center" shrinkToFit="1"/>
    </xf>
    <xf numFmtId="177" fontId="17" fillId="0" borderId="0" xfId="0" applyNumberFormat="1" applyFont="1" applyAlignment="1">
      <alignment vertical="center" shrinkToFit="1"/>
    </xf>
    <xf numFmtId="177" fontId="17" fillId="0" borderId="10" xfId="0" applyNumberFormat="1" applyFont="1" applyBorder="1" applyAlignment="1">
      <alignment vertical="center" shrinkToFit="1"/>
    </xf>
    <xf numFmtId="0" fontId="17" fillId="0" borderId="10" xfId="0" applyFont="1" applyBorder="1" applyAlignment="1">
      <alignment vertical="center" shrinkToFit="1"/>
    </xf>
    <xf numFmtId="177" fontId="17" fillId="0" borderId="5" xfId="0" applyNumberFormat="1" applyFont="1" applyBorder="1" applyAlignment="1">
      <alignment vertical="center" shrinkToFit="1"/>
    </xf>
    <xf numFmtId="0" fontId="17" fillId="0" borderId="5" xfId="0" applyFont="1" applyBorder="1" applyAlignment="1">
      <alignment vertical="center" shrinkToFit="1"/>
    </xf>
    <xf numFmtId="0" fontId="15" fillId="0" borderId="7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0" xfId="0" applyFont="1">
      <alignment vertical="center"/>
    </xf>
    <xf numFmtId="38" fontId="15" fillId="0" borderId="0" xfId="0" applyNumberFormat="1" applyFont="1">
      <alignment vertical="center"/>
    </xf>
    <xf numFmtId="0" fontId="20" fillId="0" borderId="0" xfId="0" applyFont="1" applyAlignment="1"/>
    <xf numFmtId="0" fontId="7" fillId="0" borderId="0" xfId="0" applyFont="1" applyAlignment="1">
      <alignment horizontal="right"/>
    </xf>
    <xf numFmtId="0" fontId="0" fillId="0" borderId="0" xfId="0" quotePrefix="1" applyAlignment="1"/>
    <xf numFmtId="0" fontId="0" fillId="0" borderId="68" xfId="0" applyBorder="1">
      <alignment vertical="center"/>
    </xf>
    <xf numFmtId="0" fontId="0" fillId="0" borderId="68" xfId="0" applyBorder="1" applyAlignment="1">
      <alignment horizontal="right"/>
    </xf>
    <xf numFmtId="38" fontId="0" fillId="0" borderId="68" xfId="1" applyFont="1" applyBorder="1" applyAlignment="1">
      <alignment shrinkToFit="1"/>
    </xf>
    <xf numFmtId="0" fontId="0" fillId="0" borderId="68" xfId="0" applyBorder="1" applyAlignment="1"/>
    <xf numFmtId="0" fontId="0" fillId="0" borderId="68" xfId="0" quotePrefix="1" applyBorder="1" applyAlignment="1"/>
    <xf numFmtId="0" fontId="6" fillId="0" borderId="10" xfId="0" applyFont="1" applyBorder="1" applyAlignment="1">
      <alignment shrinkToFit="1"/>
    </xf>
    <xf numFmtId="0" fontId="0" fillId="0" borderId="12" xfId="0" applyBorder="1" applyAlignment="1">
      <alignment horizontal="center" vertical="center"/>
    </xf>
    <xf numFmtId="0" fontId="7" fillId="0" borderId="12" xfId="0" applyFont="1" applyBorder="1" applyAlignment="1">
      <alignment horizontal="distributed" vertical="center"/>
    </xf>
    <xf numFmtId="0" fontId="8" fillId="3" borderId="4" xfId="0" applyFont="1" applyFill="1" applyBorder="1" applyAlignment="1">
      <alignment horizontal="right" vertical="center" shrinkToFit="1"/>
    </xf>
    <xf numFmtId="0" fontId="8" fillId="3" borderId="6" xfId="0" applyFont="1" applyFill="1" applyBorder="1" applyAlignment="1">
      <alignment horizontal="right" vertical="center" shrinkToFit="1"/>
    </xf>
    <xf numFmtId="0" fontId="8" fillId="3" borderId="9" xfId="0" applyFont="1" applyFill="1" applyBorder="1" applyAlignment="1">
      <alignment horizontal="right" vertical="center" shrinkToFit="1"/>
    </xf>
    <xf numFmtId="0" fontId="8" fillId="3" borderId="11" xfId="0" applyFont="1" applyFill="1" applyBorder="1" applyAlignment="1">
      <alignment horizontal="right" vertical="center" shrinkToFit="1"/>
    </xf>
    <xf numFmtId="0" fontId="0" fillId="3" borderId="4" xfId="0" applyFill="1" applyBorder="1" applyAlignment="1">
      <alignment horizontal="distributed" vertical="center" wrapText="1"/>
    </xf>
    <xf numFmtId="0" fontId="0" fillId="3" borderId="5" xfId="0" applyFill="1" applyBorder="1" applyAlignment="1">
      <alignment horizontal="distributed" vertical="center"/>
    </xf>
    <xf numFmtId="0" fontId="0" fillId="3" borderId="6" xfId="0" applyFill="1" applyBorder="1" applyAlignment="1">
      <alignment horizontal="distributed" vertical="center"/>
    </xf>
    <xf numFmtId="0" fontId="0" fillId="3" borderId="7" xfId="0" applyFill="1" applyBorder="1" applyAlignment="1">
      <alignment horizontal="distributed" vertical="center"/>
    </xf>
    <xf numFmtId="0" fontId="0" fillId="3" borderId="0" xfId="0" applyFill="1" applyAlignment="1">
      <alignment horizontal="distributed" vertical="center"/>
    </xf>
    <xf numFmtId="0" fontId="0" fillId="3" borderId="8" xfId="0" applyFill="1" applyBorder="1" applyAlignment="1">
      <alignment horizontal="distributed" vertical="center"/>
    </xf>
    <xf numFmtId="0" fontId="0" fillId="3" borderId="9" xfId="0" applyFill="1" applyBorder="1" applyAlignment="1">
      <alignment horizontal="distributed" vertical="center"/>
    </xf>
    <xf numFmtId="0" fontId="0" fillId="3" borderId="10" xfId="0" applyFill="1" applyBorder="1" applyAlignment="1">
      <alignment horizontal="distributed" vertical="center"/>
    </xf>
    <xf numFmtId="0" fontId="0" fillId="3" borderId="11" xfId="0" applyFill="1" applyBorder="1" applyAlignment="1">
      <alignment horizontal="distributed" vertical="center"/>
    </xf>
    <xf numFmtId="0" fontId="0" fillId="0" borderId="1" xfId="0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8" fillId="0" borderId="29" xfId="0" applyFont="1" applyBorder="1">
      <alignment vertical="center"/>
    </xf>
    <xf numFmtId="38" fontId="14" fillId="0" borderId="12" xfId="1" applyFont="1" applyBorder="1" applyAlignment="1">
      <alignment vertical="center" shrinkToFit="1"/>
    </xf>
    <xf numFmtId="38" fontId="14" fillId="0" borderId="30" xfId="1" applyFont="1" applyBorder="1" applyAlignment="1">
      <alignment vertical="center" shrinkToFit="1"/>
    </xf>
    <xf numFmtId="38" fontId="8" fillId="0" borderId="12" xfId="1" applyFont="1" applyBorder="1" applyAlignment="1">
      <alignment horizontal="right" vertical="center"/>
    </xf>
    <xf numFmtId="38" fontId="8" fillId="0" borderId="30" xfId="1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8" fillId="3" borderId="9" xfId="0" applyNumberFormat="1" applyFont="1" applyFill="1" applyBorder="1" applyAlignment="1">
      <alignment horizontal="center" vertical="center" shrinkToFit="1"/>
    </xf>
    <xf numFmtId="176" fontId="8" fillId="3" borderId="10" xfId="0" applyNumberFormat="1" applyFont="1" applyFill="1" applyBorder="1" applyAlignment="1">
      <alignment horizontal="center" vertical="center" shrinkToFit="1"/>
    </xf>
    <xf numFmtId="177" fontId="8" fillId="3" borderId="5" xfId="0" applyNumberFormat="1" applyFont="1" applyFill="1" applyBorder="1" applyAlignment="1">
      <alignment horizontal="right" vertical="center" shrinkToFit="1"/>
    </xf>
    <xf numFmtId="177" fontId="8" fillId="3" borderId="10" xfId="0" applyNumberFormat="1" applyFont="1" applyFill="1" applyBorder="1" applyAlignment="1">
      <alignment horizontal="right" vertical="center" shrinkToFit="1"/>
    </xf>
    <xf numFmtId="0" fontId="0" fillId="3" borderId="0" xfId="0" applyFill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7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4" xfId="0" applyFill="1" applyBorder="1">
      <alignment vertical="center"/>
    </xf>
    <xf numFmtId="38" fontId="8" fillId="3" borderId="16" xfId="1" applyFont="1" applyFill="1" applyBorder="1" applyAlignment="1">
      <alignment horizontal="center" vertical="center" shrinkToFit="1"/>
    </xf>
    <xf numFmtId="38" fontId="8" fillId="3" borderId="0" xfId="1" applyFont="1" applyFill="1" applyBorder="1" applyAlignment="1">
      <alignment horizontal="center" vertical="center" shrinkToFit="1"/>
    </xf>
    <xf numFmtId="38" fontId="8" fillId="3" borderId="18" xfId="1" applyFont="1" applyFill="1" applyBorder="1" applyAlignment="1">
      <alignment horizontal="center" vertical="center" shrinkToFit="1"/>
    </xf>
    <xf numFmtId="38" fontId="8" fillId="3" borderId="19" xfId="1" applyFont="1" applyFill="1" applyBorder="1" applyAlignment="1">
      <alignment horizontal="center" vertical="center" shrinkToFit="1"/>
    </xf>
    <xf numFmtId="38" fontId="8" fillId="3" borderId="21" xfId="1" applyFont="1" applyFill="1" applyBorder="1" applyAlignment="1">
      <alignment horizontal="center" vertical="center" shrinkToFit="1"/>
    </xf>
    <xf numFmtId="38" fontId="8" fillId="3" borderId="5" xfId="1" applyFont="1" applyFill="1" applyBorder="1" applyAlignment="1">
      <alignment horizontal="center" vertical="center" shrinkToFit="1"/>
    </xf>
    <xf numFmtId="38" fontId="8" fillId="3" borderId="23" xfId="1" applyFont="1" applyFill="1" applyBorder="1" applyAlignment="1">
      <alignment horizontal="center" vertical="center" shrinkToFit="1"/>
    </xf>
    <xf numFmtId="38" fontId="8" fillId="3" borderId="10" xfId="1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horizontal="center" vertical="center" shrinkToFit="1"/>
    </xf>
    <xf numFmtId="176" fontId="8" fillId="3" borderId="5" xfId="0" applyNumberFormat="1" applyFont="1" applyFill="1" applyBorder="1" applyAlignment="1">
      <alignment horizontal="center" vertical="center" shrinkToFit="1"/>
    </xf>
    <xf numFmtId="176" fontId="8" fillId="3" borderId="7" xfId="0" applyNumberFormat="1" applyFont="1" applyFill="1" applyBorder="1" applyAlignment="1">
      <alignment horizontal="center" vertical="center" shrinkToFit="1"/>
    </xf>
    <xf numFmtId="176" fontId="8" fillId="3" borderId="0" xfId="0" applyNumberFormat="1" applyFont="1" applyFill="1" applyAlignment="1">
      <alignment horizontal="center" vertical="center" shrinkToFit="1"/>
    </xf>
    <xf numFmtId="38" fontId="8" fillId="3" borderId="7" xfId="1" applyFont="1" applyFill="1" applyBorder="1" applyAlignment="1">
      <alignment horizontal="center" vertical="center" shrinkToFit="1"/>
    </xf>
    <xf numFmtId="38" fontId="8" fillId="3" borderId="9" xfId="1" applyFont="1" applyFill="1" applyBorder="1" applyAlignment="1">
      <alignment horizontal="center" vertical="center" shrinkToFit="1"/>
    </xf>
    <xf numFmtId="38" fontId="8" fillId="3" borderId="4" xfId="1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right" vertical="center" shrinkToFit="1"/>
    </xf>
    <xf numFmtId="0" fontId="8" fillId="3" borderId="8" xfId="0" applyFont="1" applyFill="1" applyBorder="1" applyAlignment="1">
      <alignment horizontal="right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shrinkToFit="1"/>
    </xf>
    <xf numFmtId="0" fontId="8" fillId="3" borderId="0" xfId="0" applyFont="1" applyFill="1" applyAlignment="1">
      <alignment horizontal="center" vertical="center" shrinkToFit="1"/>
    </xf>
    <xf numFmtId="0" fontId="8" fillId="3" borderId="10" xfId="0" applyFont="1" applyFill="1" applyBorder="1" applyAlignment="1">
      <alignment vertical="center" shrinkToFit="1"/>
    </xf>
    <xf numFmtId="177" fontId="8" fillId="3" borderId="0" xfId="0" applyNumberFormat="1" applyFont="1" applyFill="1" applyAlignment="1">
      <alignment vertical="center" shrinkToFit="1"/>
    </xf>
    <xf numFmtId="0" fontId="0" fillId="3" borderId="22" xfId="0" applyFill="1" applyBorder="1" applyAlignment="1">
      <alignment horizontal="left" vertical="center"/>
    </xf>
    <xf numFmtId="0" fontId="0" fillId="3" borderId="17" xfId="0" applyFill="1" applyBorder="1" applyAlignment="1">
      <alignment horizontal="left" vertical="center"/>
    </xf>
    <xf numFmtId="0" fontId="0" fillId="3" borderId="4" xfId="0" applyFill="1" applyBorder="1" applyAlignment="1">
      <alignment horizontal="center" vertical="distributed" textRotation="255" justifyLastLine="1"/>
    </xf>
    <xf numFmtId="0" fontId="0" fillId="3" borderId="7" xfId="0" applyFill="1" applyBorder="1" applyAlignment="1">
      <alignment horizontal="center" vertical="distributed" textRotation="255" justifyLastLine="1"/>
    </xf>
    <xf numFmtId="0" fontId="0" fillId="3" borderId="9" xfId="0" applyFill="1" applyBorder="1" applyAlignment="1">
      <alignment horizontal="center" vertical="distributed" textRotation="255" justifyLastLine="1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 shrinkToFit="1"/>
    </xf>
    <xf numFmtId="0" fontId="8" fillId="3" borderId="8" xfId="0" applyFont="1" applyFill="1" applyBorder="1" applyAlignment="1">
      <alignment vertical="center" shrinkToFit="1"/>
    </xf>
    <xf numFmtId="0" fontId="8" fillId="3" borderId="11" xfId="0" applyFont="1" applyFill="1" applyBorder="1" applyAlignment="1">
      <alignment vertical="center" shrinkToFit="1"/>
    </xf>
    <xf numFmtId="0" fontId="0" fillId="3" borderId="7" xfId="0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left" vertical="center"/>
    </xf>
    <xf numFmtId="0" fontId="0" fillId="3" borderId="0" xfId="0" applyFill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0" fontId="0" fillId="3" borderId="24" xfId="0" applyFill="1" applyBorder="1" applyAlignment="1">
      <alignment horizontal="left" vertical="center"/>
    </xf>
    <xf numFmtId="0" fontId="0" fillId="3" borderId="0" xfId="0" quotePrefix="1" applyFill="1" applyAlignment="1">
      <alignment horizontal="center" vertical="center"/>
    </xf>
    <xf numFmtId="177" fontId="8" fillId="3" borderId="5" xfId="0" applyNumberFormat="1" applyFont="1" applyFill="1" applyBorder="1" applyAlignment="1">
      <alignment vertical="center" shrinkToFit="1"/>
    </xf>
    <xf numFmtId="177" fontId="8" fillId="3" borderId="10" xfId="0" applyNumberFormat="1" applyFont="1" applyFill="1" applyBorder="1" applyAlignment="1">
      <alignment vertical="center" shrinkToFit="1"/>
    </xf>
    <xf numFmtId="0" fontId="0" fillId="3" borderId="26" xfId="0" applyFill="1" applyBorder="1" applyAlignment="1">
      <alignment horizontal="center" vertical="distributed" textRotation="255" justifyLastLine="1"/>
    </xf>
    <xf numFmtId="0" fontId="0" fillId="3" borderId="27" xfId="0" applyFill="1" applyBorder="1" applyAlignment="1">
      <alignment horizontal="center" vertical="distributed" textRotation="255" justifyLastLine="1"/>
    </xf>
    <xf numFmtId="0" fontId="0" fillId="3" borderId="4" xfId="0" applyFill="1" applyBorder="1" applyAlignment="1">
      <alignment horizontal="distributed" vertical="center"/>
    </xf>
    <xf numFmtId="0" fontId="0" fillId="3" borderId="4" xfId="0" applyFill="1" applyBorder="1" applyAlignment="1">
      <alignment horizontal="center" vertical="center" textRotation="255" shrinkToFit="1"/>
    </xf>
    <xf numFmtId="0" fontId="0" fillId="3" borderId="7" xfId="0" applyFill="1" applyBorder="1" applyAlignment="1">
      <alignment horizontal="center" vertical="center" textRotation="255" shrinkToFit="1"/>
    </xf>
    <xf numFmtId="0" fontId="0" fillId="3" borderId="9" xfId="0" applyFill="1" applyBorder="1" applyAlignment="1">
      <alignment horizontal="center" vertical="center" textRotation="255" shrinkToFit="1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2" xfId="0" applyBorder="1" applyAlignment="1">
      <alignment horizontal="left" vertical="center" indent="1" shrinkToFit="1"/>
    </xf>
    <xf numFmtId="0" fontId="0" fillId="0" borderId="72" xfId="0" applyBorder="1" applyAlignment="1">
      <alignment horizontal="left" vertical="center" indent="1" shrinkToFit="1"/>
    </xf>
    <xf numFmtId="0" fontId="0" fillId="0" borderId="0" xfId="0" applyAlignment="1">
      <alignment horizontal="distributed" vertical="center"/>
    </xf>
    <xf numFmtId="0" fontId="0" fillId="0" borderId="1" xfId="0" applyBorder="1" applyAlignment="1">
      <alignment horizontal="distributed" vertical="center" wrapText="1"/>
    </xf>
    <xf numFmtId="0" fontId="15" fillId="0" borderId="17" xfId="0" applyFont="1" applyBorder="1">
      <alignment vertical="center"/>
    </xf>
    <xf numFmtId="0" fontId="15" fillId="0" borderId="20" xfId="0" applyFont="1" applyBorder="1">
      <alignment vertical="center"/>
    </xf>
    <xf numFmtId="180" fontId="17" fillId="0" borderId="5" xfId="0" applyNumberFormat="1" applyFont="1" applyBorder="1" applyAlignment="1">
      <alignment vertical="center" shrinkToFit="1"/>
    </xf>
    <xf numFmtId="180" fontId="17" fillId="0" borderId="6" xfId="0" applyNumberFormat="1" applyFont="1" applyBorder="1" applyAlignment="1">
      <alignment vertical="center" shrinkToFit="1"/>
    </xf>
    <xf numFmtId="180" fontId="17" fillId="0" borderId="10" xfId="0" applyNumberFormat="1" applyFont="1" applyBorder="1" applyAlignment="1">
      <alignment vertical="center" shrinkToFit="1"/>
    </xf>
    <xf numFmtId="180" fontId="17" fillId="0" borderId="11" xfId="0" applyNumberFormat="1" applyFont="1" applyBorder="1" applyAlignment="1">
      <alignment vertical="center" shrinkToFit="1"/>
    </xf>
    <xf numFmtId="176" fontId="17" fillId="0" borderId="9" xfId="0" applyNumberFormat="1" applyFont="1" applyBorder="1" applyAlignment="1">
      <alignment horizontal="center" vertical="center" shrinkToFit="1"/>
    </xf>
    <xf numFmtId="176" fontId="17" fillId="0" borderId="10" xfId="0" applyNumberFormat="1" applyFont="1" applyBorder="1" applyAlignment="1">
      <alignment horizontal="center" vertical="center" shrinkToFit="1"/>
    </xf>
    <xf numFmtId="176" fontId="17" fillId="0" borderId="7" xfId="0" applyNumberFormat="1" applyFont="1" applyBorder="1" applyAlignment="1">
      <alignment horizontal="center" vertical="center" shrinkToFit="1"/>
    </xf>
    <xf numFmtId="176" fontId="17" fillId="0" borderId="0" xfId="0" applyNumberFormat="1" applyFont="1" applyAlignment="1">
      <alignment horizontal="center" vertical="center" shrinkToFit="1"/>
    </xf>
    <xf numFmtId="38" fontId="17" fillId="0" borderId="63" xfId="1" applyFont="1" applyBorder="1" applyAlignment="1">
      <alignment horizontal="center" vertical="center" shrinkToFit="1"/>
    </xf>
    <xf numFmtId="38" fontId="17" fillId="0" borderId="0" xfId="1" applyFont="1" applyBorder="1" applyAlignment="1">
      <alignment horizontal="center" vertical="center" shrinkToFit="1"/>
    </xf>
    <xf numFmtId="38" fontId="17" fillId="0" borderId="62" xfId="1" applyFont="1" applyBorder="1" applyAlignment="1">
      <alignment horizontal="center" vertical="center" shrinkToFit="1"/>
    </xf>
    <xf numFmtId="38" fontId="17" fillId="0" borderId="10" xfId="1" applyFont="1" applyBorder="1" applyAlignment="1">
      <alignment horizontal="center" vertical="center" shrinkToFit="1"/>
    </xf>
    <xf numFmtId="38" fontId="17" fillId="0" borderId="7" xfId="1" applyFont="1" applyBorder="1" applyAlignment="1">
      <alignment horizontal="center" vertical="center" shrinkToFit="1"/>
    </xf>
    <xf numFmtId="38" fontId="17" fillId="0" borderId="9" xfId="1" applyFont="1" applyBorder="1" applyAlignment="1">
      <alignment horizontal="center" vertical="center" shrinkToFit="1"/>
    </xf>
    <xf numFmtId="38" fontId="17" fillId="0" borderId="17" xfId="1" applyFont="1" applyBorder="1" applyAlignment="1">
      <alignment horizontal="center" vertical="center" shrinkToFit="1"/>
    </xf>
    <xf numFmtId="38" fontId="17" fillId="0" borderId="24" xfId="1" applyFont="1" applyBorder="1" applyAlignment="1">
      <alignment horizontal="center" vertical="center" shrinkToFit="1"/>
    </xf>
    <xf numFmtId="38" fontId="17" fillId="0" borderId="16" xfId="1" applyFont="1" applyBorder="1" applyAlignment="1">
      <alignment vertical="center" shrinkToFit="1"/>
    </xf>
    <xf numFmtId="38" fontId="17" fillId="0" borderId="0" xfId="1" applyFont="1" applyBorder="1" applyAlignment="1">
      <alignment vertical="center" shrinkToFit="1"/>
    </xf>
    <xf numFmtId="38" fontId="17" fillId="0" borderId="18" xfId="1" applyFont="1" applyBorder="1" applyAlignment="1">
      <alignment vertical="center" shrinkToFit="1"/>
    </xf>
    <xf numFmtId="38" fontId="17" fillId="0" borderId="19" xfId="1" applyFont="1" applyBorder="1" applyAlignment="1">
      <alignment vertical="center" shrinkToFi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6" fontId="17" fillId="0" borderId="4" xfId="0" applyNumberFormat="1" applyFont="1" applyBorder="1" applyAlignment="1">
      <alignment horizontal="center" vertical="center" shrinkToFit="1"/>
    </xf>
    <xf numFmtId="176" fontId="17" fillId="0" borderId="5" xfId="0" applyNumberFormat="1" applyFont="1" applyBorder="1" applyAlignment="1">
      <alignment horizontal="center" vertical="center" shrinkToFit="1"/>
    </xf>
    <xf numFmtId="38" fontId="17" fillId="0" borderId="61" xfId="1" applyFont="1" applyBorder="1" applyAlignment="1">
      <alignment horizontal="center" vertical="center" shrinkToFit="1"/>
    </xf>
    <xf numFmtId="38" fontId="17" fillId="0" borderId="5" xfId="1" applyFont="1" applyBorder="1" applyAlignment="1">
      <alignment horizontal="center" vertical="center" shrinkToFit="1"/>
    </xf>
    <xf numFmtId="38" fontId="17" fillId="0" borderId="4" xfId="1" applyFont="1" applyBorder="1" applyAlignment="1">
      <alignment horizontal="center" vertical="center" shrinkToFit="1"/>
    </xf>
    <xf numFmtId="38" fontId="17" fillId="0" borderId="22" xfId="1" applyFont="1" applyBorder="1" applyAlignment="1">
      <alignment horizontal="center" vertical="center" shrinkToFit="1"/>
    </xf>
    <xf numFmtId="38" fontId="17" fillId="0" borderId="21" xfId="1" applyFont="1" applyBorder="1" applyAlignment="1">
      <alignment vertical="center" shrinkToFit="1"/>
    </xf>
    <xf numFmtId="38" fontId="17" fillId="0" borderId="5" xfId="1" applyFont="1" applyBorder="1" applyAlignment="1">
      <alignment vertical="center" shrinkToFit="1"/>
    </xf>
    <xf numFmtId="38" fontId="17" fillId="0" borderId="23" xfId="1" applyFont="1" applyBorder="1" applyAlignment="1">
      <alignment vertical="center" shrinkToFit="1"/>
    </xf>
    <xf numFmtId="38" fontId="17" fillId="0" borderId="10" xfId="1" applyFont="1" applyBorder="1" applyAlignment="1">
      <alignment vertical="center" shrinkToFit="1"/>
    </xf>
    <xf numFmtId="0" fontId="15" fillId="0" borderId="22" xfId="0" applyFont="1" applyBorder="1">
      <alignment vertical="center"/>
    </xf>
    <xf numFmtId="0" fontId="15" fillId="0" borderId="24" xfId="0" applyFont="1" applyBorder="1">
      <alignment vertical="center"/>
    </xf>
    <xf numFmtId="0" fontId="15" fillId="0" borderId="7" xfId="0" applyFont="1" applyBorder="1" applyAlignment="1">
      <alignment horizontal="distributed" vertical="center" wrapText="1"/>
    </xf>
    <xf numFmtId="0" fontId="15" fillId="0" borderId="0" xfId="0" applyFont="1" applyAlignment="1">
      <alignment horizontal="distributed" vertical="center"/>
    </xf>
    <xf numFmtId="0" fontId="15" fillId="0" borderId="8" xfId="0" applyFont="1" applyBorder="1" applyAlignment="1">
      <alignment horizontal="distributed" vertical="center"/>
    </xf>
    <xf numFmtId="0" fontId="15" fillId="0" borderId="9" xfId="0" applyFont="1" applyBorder="1" applyAlignment="1">
      <alignment horizontal="distributed" vertical="center"/>
    </xf>
    <xf numFmtId="0" fontId="15" fillId="0" borderId="10" xfId="0" applyFont="1" applyBorder="1" applyAlignment="1">
      <alignment horizontal="distributed" vertical="center"/>
    </xf>
    <xf numFmtId="0" fontId="15" fillId="0" borderId="11" xfId="0" applyFont="1" applyBorder="1" applyAlignment="1">
      <alignment horizontal="distributed" vertical="center"/>
    </xf>
    <xf numFmtId="38" fontId="17" fillId="0" borderId="6" xfId="1" applyFont="1" applyBorder="1" applyAlignment="1">
      <alignment horizontal="center" vertical="center" shrinkToFit="1"/>
    </xf>
    <xf numFmtId="38" fontId="17" fillId="0" borderId="11" xfId="1" applyFont="1" applyBorder="1" applyAlignment="1">
      <alignment horizontal="center" vertical="center" shrinkToFit="1"/>
    </xf>
    <xf numFmtId="38" fontId="17" fillId="0" borderId="26" xfId="1" applyFont="1" applyBorder="1" applyAlignment="1">
      <alignment horizontal="center" vertical="center" shrinkToFit="1"/>
    </xf>
    <xf numFmtId="38" fontId="17" fillId="0" borderId="27" xfId="1" applyFont="1" applyBorder="1" applyAlignment="1">
      <alignment horizontal="center" vertical="center" shrinkToFit="1"/>
    </xf>
    <xf numFmtId="38" fontId="17" fillId="0" borderId="26" xfId="0" applyNumberFormat="1" applyFont="1" applyBorder="1" applyAlignment="1">
      <alignment horizontal="center" vertical="center" shrinkToFit="1"/>
    </xf>
    <xf numFmtId="38" fontId="17" fillId="0" borderId="57" xfId="0" applyNumberFormat="1" applyFont="1" applyBorder="1" applyAlignment="1">
      <alignment horizontal="center" vertical="center" shrinkToFit="1"/>
    </xf>
    <xf numFmtId="38" fontId="17" fillId="0" borderId="27" xfId="0" applyNumberFormat="1" applyFont="1" applyBorder="1" applyAlignment="1">
      <alignment horizontal="center" vertical="center" shrinkToFit="1"/>
    </xf>
    <xf numFmtId="38" fontId="17" fillId="0" borderId="59" xfId="0" applyNumberFormat="1" applyFont="1" applyBorder="1" applyAlignment="1">
      <alignment horizontal="center" vertical="center" shrinkToFit="1"/>
    </xf>
    <xf numFmtId="0" fontId="17" fillId="0" borderId="21" xfId="0" applyFont="1" applyBorder="1" applyAlignment="1">
      <alignment vertical="center" shrinkToFit="1"/>
    </xf>
    <xf numFmtId="0" fontId="17" fillId="0" borderId="5" xfId="0" applyFont="1" applyBorder="1" applyAlignment="1">
      <alignment vertical="center" shrinkToFit="1"/>
    </xf>
    <xf numFmtId="0" fontId="17" fillId="0" borderId="6" xfId="0" applyFont="1" applyBorder="1" applyAlignment="1">
      <alignment vertical="center" shrinkToFit="1"/>
    </xf>
    <xf numFmtId="0" fontId="17" fillId="0" borderId="23" xfId="0" applyFont="1" applyBorder="1" applyAlignment="1">
      <alignment vertical="center" shrinkToFit="1"/>
    </xf>
    <xf numFmtId="0" fontId="17" fillId="0" borderId="10" xfId="0" applyFont="1" applyBorder="1" applyAlignment="1">
      <alignment vertical="center" shrinkToFit="1"/>
    </xf>
    <xf numFmtId="0" fontId="17" fillId="0" borderId="11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/>
    </xf>
    <xf numFmtId="0" fontId="15" fillId="0" borderId="7" xfId="0" applyFont="1" applyBorder="1" applyAlignment="1">
      <alignment horizontal="distributed" vertical="center"/>
    </xf>
    <xf numFmtId="0" fontId="15" fillId="0" borderId="32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distributed" textRotation="255" justifyLastLine="1"/>
    </xf>
    <xf numFmtId="0" fontId="15" fillId="0" borderId="9" xfId="0" applyFont="1" applyBorder="1" applyAlignment="1">
      <alignment horizontal="center" vertical="distributed" textRotation="255" justifyLastLine="1"/>
    </xf>
    <xf numFmtId="0" fontId="15" fillId="0" borderId="54" xfId="0" applyFont="1" applyBorder="1" applyAlignment="1">
      <alignment horizontal="distributed" vertical="center"/>
    </xf>
    <xf numFmtId="0" fontId="15" fillId="0" borderId="55" xfId="0" applyFont="1" applyBorder="1" applyAlignment="1">
      <alignment horizontal="distributed" vertical="center"/>
    </xf>
    <xf numFmtId="0" fontId="15" fillId="0" borderId="56" xfId="0" applyFont="1" applyBorder="1" applyAlignment="1">
      <alignment horizontal="distributed" vertical="center"/>
    </xf>
    <xf numFmtId="38" fontId="17" fillId="0" borderId="54" xfId="1" applyFont="1" applyBorder="1" applyAlignment="1">
      <alignment horizontal="center" vertical="center" shrinkToFit="1"/>
    </xf>
    <xf numFmtId="38" fontId="17" fillId="0" borderId="56" xfId="1" applyFont="1" applyBorder="1" applyAlignment="1">
      <alignment horizontal="center" vertical="center" shrinkToFit="1"/>
    </xf>
    <xf numFmtId="0" fontId="17" fillId="0" borderId="58" xfId="0" applyFont="1" applyBorder="1" applyAlignment="1">
      <alignment vertical="center" shrinkToFit="1"/>
    </xf>
    <xf numFmtId="0" fontId="17" fillId="0" borderId="55" xfId="0" applyFont="1" applyBorder="1" applyAlignment="1">
      <alignment vertical="center" shrinkToFit="1"/>
    </xf>
    <xf numFmtId="0" fontId="17" fillId="0" borderId="56" xfId="0" applyFont="1" applyBorder="1" applyAlignment="1">
      <alignment vertical="center" shrinkToFit="1"/>
    </xf>
    <xf numFmtId="0" fontId="15" fillId="0" borderId="31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shrinkToFit="1"/>
    </xf>
    <xf numFmtId="0" fontId="15" fillId="0" borderId="52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177" fontId="17" fillId="0" borderId="62" xfId="0" applyNumberFormat="1" applyFont="1" applyBorder="1" applyAlignment="1">
      <alignment vertical="center" shrinkToFit="1"/>
    </xf>
    <xf numFmtId="177" fontId="17" fillId="0" borderId="10" xfId="0" applyNumberFormat="1" applyFont="1" applyBorder="1" applyAlignment="1">
      <alignment vertical="center" shrinkToFit="1"/>
    </xf>
    <xf numFmtId="177" fontId="17" fillId="0" borderId="63" xfId="0" applyNumberFormat="1" applyFont="1" applyBorder="1" applyAlignment="1">
      <alignment vertical="center" shrinkToFit="1"/>
    </xf>
    <xf numFmtId="177" fontId="17" fillId="0" borderId="0" xfId="0" applyNumberFormat="1" applyFont="1" applyAlignment="1">
      <alignment vertical="center" shrinkToFit="1"/>
    </xf>
    <xf numFmtId="178" fontId="17" fillId="0" borderId="39" xfId="0" applyNumberFormat="1" applyFont="1" applyBorder="1" applyAlignment="1">
      <alignment vertical="center" shrinkToFit="1"/>
    </xf>
    <xf numFmtId="178" fontId="17" fillId="0" borderId="48" xfId="0" applyNumberFormat="1" applyFont="1" applyBorder="1" applyAlignment="1">
      <alignment vertical="center" shrinkToFit="1"/>
    </xf>
    <xf numFmtId="178" fontId="17" fillId="0" borderId="40" xfId="0" applyNumberFormat="1" applyFont="1" applyBorder="1" applyAlignment="1">
      <alignment vertical="center" shrinkToFit="1"/>
    </xf>
    <xf numFmtId="178" fontId="17" fillId="0" borderId="49" xfId="0" applyNumberFormat="1" applyFont="1" applyBorder="1" applyAlignment="1">
      <alignment vertical="center" shrinkToFit="1"/>
    </xf>
    <xf numFmtId="0" fontId="17" fillId="0" borderId="0" xfId="0" applyFont="1" applyAlignment="1">
      <alignment horizontal="right" vertical="center" shrinkToFit="1"/>
    </xf>
    <xf numFmtId="0" fontId="17" fillId="0" borderId="10" xfId="0" applyFont="1" applyBorder="1" applyAlignment="1">
      <alignment horizontal="right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6" fillId="0" borderId="21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181" fontId="16" fillId="2" borderId="16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vertical="center" shrinkToFit="1"/>
    </xf>
    <xf numFmtId="0" fontId="17" fillId="0" borderId="8" xfId="0" applyFont="1" applyBorder="1" applyAlignment="1">
      <alignment vertical="center" shrinkToFit="1"/>
    </xf>
    <xf numFmtId="179" fontId="17" fillId="0" borderId="9" xfId="1" applyNumberFormat="1" applyFont="1" applyBorder="1" applyAlignment="1">
      <alignment horizontal="center" vertical="center" shrinkToFit="1"/>
    </xf>
    <xf numFmtId="179" fontId="17" fillId="0" borderId="10" xfId="1" applyNumberFormat="1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center" vertical="distributed" textRotation="255" justifyLastLine="1"/>
    </xf>
    <xf numFmtId="0" fontId="15" fillId="0" borderId="27" xfId="0" applyFont="1" applyBorder="1" applyAlignment="1">
      <alignment horizontal="center" vertical="distributed" textRotation="255" justifyLastLine="1"/>
    </xf>
    <xf numFmtId="0" fontId="15" fillId="0" borderId="4" xfId="0" applyFont="1" applyBorder="1" applyAlignment="1">
      <alignment horizontal="distributed" vertical="center"/>
    </xf>
    <xf numFmtId="0" fontId="15" fillId="0" borderId="5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177" fontId="17" fillId="0" borderId="61" xfId="0" applyNumberFormat="1" applyFont="1" applyBorder="1" applyAlignment="1">
      <alignment vertical="center" shrinkToFit="1"/>
    </xf>
    <xf numFmtId="177" fontId="17" fillId="0" borderId="5" xfId="0" applyNumberFormat="1" applyFont="1" applyBorder="1" applyAlignment="1">
      <alignment vertical="center" shrinkToFit="1"/>
    </xf>
    <xf numFmtId="178" fontId="17" fillId="0" borderId="50" xfId="0" applyNumberFormat="1" applyFont="1" applyBorder="1" applyAlignment="1">
      <alignment vertical="center" shrinkToFit="1"/>
    </xf>
    <xf numFmtId="178" fontId="17" fillId="0" borderId="51" xfId="0" applyNumberFormat="1" applyFont="1" applyBorder="1" applyAlignment="1">
      <alignment vertical="center" shrinkToFit="1"/>
    </xf>
    <xf numFmtId="178" fontId="17" fillId="0" borderId="45" xfId="0" applyNumberFormat="1" applyFont="1" applyBorder="1" applyAlignment="1">
      <alignment vertical="center" shrinkToFit="1"/>
    </xf>
    <xf numFmtId="38" fontId="17" fillId="0" borderId="46" xfId="1" applyFont="1" applyBorder="1" applyAlignment="1">
      <alignment vertical="center" shrinkToFit="1"/>
    </xf>
    <xf numFmtId="38" fontId="17" fillId="0" borderId="42" xfId="1" applyFont="1" applyBorder="1" applyAlignment="1">
      <alignment vertical="center" shrinkToFit="1"/>
    </xf>
    <xf numFmtId="0" fontId="15" fillId="0" borderId="47" xfId="0" applyFont="1" applyBorder="1">
      <alignment vertical="center"/>
    </xf>
    <xf numFmtId="179" fontId="17" fillId="0" borderId="41" xfId="1" applyNumberFormat="1" applyFont="1" applyBorder="1" applyAlignment="1">
      <alignment horizontal="center" vertical="center" shrinkToFit="1"/>
    </xf>
    <xf numFmtId="179" fontId="17" fillId="0" borderId="42" xfId="1" applyNumberFormat="1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textRotation="255" shrinkToFit="1"/>
    </xf>
    <xf numFmtId="0" fontId="15" fillId="0" borderId="9" xfId="0" applyFont="1" applyBorder="1" applyAlignment="1">
      <alignment horizontal="center" vertical="center" textRotation="255" shrinkToFi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distributed" vertical="center"/>
    </xf>
    <xf numFmtId="0" fontId="15" fillId="0" borderId="42" xfId="0" applyFont="1" applyBorder="1" applyAlignment="1">
      <alignment horizontal="distributed" vertical="center"/>
    </xf>
    <xf numFmtId="0" fontId="15" fillId="0" borderId="43" xfId="0" applyFont="1" applyBorder="1" applyAlignment="1">
      <alignment horizontal="distributed" vertical="center"/>
    </xf>
    <xf numFmtId="178" fontId="17" fillId="0" borderId="44" xfId="0" applyNumberFormat="1" applyFont="1" applyBorder="1" applyAlignment="1">
      <alignment vertical="center" shrinkToFit="1"/>
    </xf>
    <xf numFmtId="176" fontId="17" fillId="0" borderId="41" xfId="0" applyNumberFormat="1" applyFont="1" applyBorder="1" applyAlignment="1">
      <alignment horizontal="center" vertical="center" shrinkToFit="1"/>
    </xf>
    <xf numFmtId="176" fontId="17" fillId="0" borderId="42" xfId="0" applyNumberFormat="1" applyFont="1" applyBorder="1" applyAlignment="1">
      <alignment horizontal="center" vertical="center" shrinkToFit="1"/>
    </xf>
    <xf numFmtId="177" fontId="17" fillId="0" borderId="66" xfId="0" applyNumberFormat="1" applyFont="1" applyBorder="1" applyAlignment="1">
      <alignment vertical="center" shrinkToFit="1"/>
    </xf>
    <xf numFmtId="177" fontId="17" fillId="0" borderId="42" xfId="0" applyNumberFormat="1" applyFont="1" applyBorder="1" applyAlignment="1">
      <alignment vertical="center" shrinkToFit="1"/>
    </xf>
    <xf numFmtId="0" fontId="16" fillId="0" borderId="16" xfId="0" applyFont="1" applyBorder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16" fillId="0" borderId="8" xfId="0" applyFont="1" applyBorder="1" applyProtection="1">
      <alignment vertical="center"/>
      <protection locked="0"/>
    </xf>
    <xf numFmtId="0" fontId="16" fillId="0" borderId="23" xfId="0" applyFont="1" applyBorder="1" applyProtection="1">
      <alignment vertical="center"/>
      <protection locked="0"/>
    </xf>
    <xf numFmtId="0" fontId="16" fillId="0" borderId="10" xfId="0" applyFont="1" applyBorder="1" applyProtection="1">
      <alignment vertical="center"/>
      <protection locked="0"/>
    </xf>
    <xf numFmtId="0" fontId="16" fillId="0" borderId="11" xfId="0" applyFont="1" applyBorder="1" applyProtection="1">
      <alignment vertical="center"/>
      <protection locked="0"/>
    </xf>
    <xf numFmtId="0" fontId="15" fillId="0" borderId="67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177" fontId="18" fillId="0" borderId="65" xfId="2" applyNumberFormat="1" applyFont="1" applyBorder="1" applyAlignment="1">
      <alignment vertical="center" shrinkToFit="1"/>
    </xf>
    <xf numFmtId="177" fontId="18" fillId="0" borderId="55" xfId="2" applyNumberFormat="1" applyFont="1" applyBorder="1" applyAlignment="1">
      <alignment vertical="center" shrinkToFit="1"/>
    </xf>
    <xf numFmtId="0" fontId="0" fillId="0" borderId="10" xfId="0" applyBorder="1" applyAlignment="1">
      <alignment horizontal="center" shrinkToFit="1"/>
    </xf>
    <xf numFmtId="176" fontId="0" fillId="0" borderId="10" xfId="0" applyNumberFormat="1" applyBorder="1" applyAlignment="1">
      <alignment horizontal="center"/>
    </xf>
    <xf numFmtId="177" fontId="5" fillId="0" borderId="0" xfId="0" applyNumberFormat="1" applyFont="1">
      <alignment vertical="center"/>
    </xf>
    <xf numFmtId="38" fontId="5" fillId="0" borderId="0" xfId="1" applyFont="1" applyBorder="1" applyAlignment="1">
      <alignment vertical="center"/>
    </xf>
    <xf numFmtId="38" fontId="20" fillId="0" borderId="10" xfId="1" applyFont="1" applyBorder="1" applyAlignment="1">
      <alignment vertical="center" shrinkToFit="1"/>
    </xf>
    <xf numFmtId="181" fontId="16" fillId="2" borderId="21" xfId="0" applyNumberFormat="1" applyFont="1" applyFill="1" applyBorder="1" applyAlignment="1" applyProtection="1">
      <alignment horizontal="center" vertical="center"/>
      <protection locked="0"/>
    </xf>
    <xf numFmtId="181" fontId="16" fillId="2" borderId="23" xfId="0" applyNumberFormat="1" applyFont="1" applyFill="1" applyBorder="1" applyAlignment="1" applyProtection="1">
      <alignment horizontal="center" vertical="center"/>
      <protection locked="0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38" fontId="8" fillId="3" borderId="16" xfId="1" applyFont="1" applyFill="1" applyBorder="1" applyAlignment="1">
      <alignment vertical="center" shrinkToFit="1"/>
    </xf>
    <xf numFmtId="38" fontId="8" fillId="3" borderId="0" xfId="1" applyFont="1" applyFill="1" applyBorder="1" applyAlignment="1">
      <alignment vertical="center" shrinkToFit="1"/>
    </xf>
    <xf numFmtId="38" fontId="8" fillId="3" borderId="18" xfId="1" applyFont="1" applyFill="1" applyBorder="1" applyAlignment="1">
      <alignment vertical="center" shrinkToFit="1"/>
    </xf>
    <xf numFmtId="38" fontId="8" fillId="3" borderId="19" xfId="1" applyFont="1" applyFill="1" applyBorder="1" applyAlignment="1">
      <alignment vertical="center" shrinkToFit="1"/>
    </xf>
    <xf numFmtId="38" fontId="8" fillId="3" borderId="21" xfId="1" applyFont="1" applyFill="1" applyBorder="1" applyAlignment="1">
      <alignment vertical="center" shrinkToFit="1"/>
    </xf>
    <xf numFmtId="38" fontId="8" fillId="3" borderId="5" xfId="1" applyFont="1" applyFill="1" applyBorder="1" applyAlignment="1">
      <alignment vertical="center" shrinkToFit="1"/>
    </xf>
    <xf numFmtId="38" fontId="8" fillId="3" borderId="23" xfId="1" applyFont="1" applyFill="1" applyBorder="1" applyAlignment="1">
      <alignment vertical="center" shrinkToFit="1"/>
    </xf>
    <xf numFmtId="38" fontId="8" fillId="3" borderId="10" xfId="1" applyFont="1" applyFill="1" applyBorder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26" fillId="4" borderId="7" xfId="0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6" fillId="4" borderId="8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6" fillId="4" borderId="69" xfId="0" applyFont="1" applyFill="1" applyBorder="1" applyAlignment="1">
      <alignment horizontal="center" vertical="center"/>
    </xf>
    <xf numFmtId="0" fontId="26" fillId="4" borderId="70" xfId="0" applyFont="1" applyFill="1" applyBorder="1" applyAlignment="1">
      <alignment horizontal="center" vertical="center"/>
    </xf>
    <xf numFmtId="0" fontId="26" fillId="4" borderId="71" xfId="0" applyFont="1" applyFill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82" fontId="25" fillId="0" borderId="4" xfId="0" applyNumberFormat="1" applyFont="1" applyBorder="1" applyAlignment="1">
      <alignment horizontal="center" vertical="center" shrinkToFit="1"/>
    </xf>
    <xf numFmtId="182" fontId="25" fillId="0" borderId="5" xfId="0" applyNumberFormat="1" applyFont="1" applyBorder="1" applyAlignment="1">
      <alignment horizontal="center" vertical="center" shrinkToFit="1"/>
    </xf>
    <xf numFmtId="182" fontId="25" fillId="0" borderId="6" xfId="0" applyNumberFormat="1" applyFont="1" applyBorder="1" applyAlignment="1">
      <alignment horizontal="center" vertical="center" shrinkToFit="1"/>
    </xf>
    <xf numFmtId="182" fontId="25" fillId="0" borderId="7" xfId="0" applyNumberFormat="1" applyFont="1" applyBorder="1" applyAlignment="1">
      <alignment horizontal="center" vertical="center" shrinkToFit="1"/>
    </xf>
    <xf numFmtId="182" fontId="25" fillId="0" borderId="0" xfId="0" applyNumberFormat="1" applyFont="1" applyAlignment="1">
      <alignment horizontal="center" vertical="center" shrinkToFit="1"/>
    </xf>
    <xf numFmtId="182" fontId="25" fillId="0" borderId="8" xfId="0" applyNumberFormat="1" applyFont="1" applyBorder="1" applyAlignment="1">
      <alignment horizontal="center" vertical="center" shrinkToFit="1"/>
    </xf>
    <xf numFmtId="182" fontId="25" fillId="0" borderId="9" xfId="0" applyNumberFormat="1" applyFont="1" applyBorder="1" applyAlignment="1">
      <alignment horizontal="center" vertical="center" shrinkToFit="1"/>
    </xf>
    <xf numFmtId="182" fontId="25" fillId="0" borderId="10" xfId="0" applyNumberFormat="1" applyFont="1" applyBorder="1" applyAlignment="1">
      <alignment horizontal="center" vertical="center" shrinkToFit="1"/>
    </xf>
    <xf numFmtId="182" fontId="25" fillId="0" borderId="11" xfId="0" applyNumberFormat="1" applyFont="1" applyBorder="1" applyAlignment="1">
      <alignment horizontal="center" vertical="center" shrinkToFit="1"/>
    </xf>
    <xf numFmtId="0" fontId="24" fillId="0" borderId="55" xfId="0" applyFont="1" applyBorder="1">
      <alignment vertical="center"/>
    </xf>
    <xf numFmtId="0" fontId="24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25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8" fillId="0" borderId="0" xfId="0" applyFont="1" applyAlignment="1">
      <alignment horizontal="center" vertical="center"/>
    </xf>
    <xf numFmtId="0" fontId="21" fillId="0" borderId="58" xfId="0" applyFont="1" applyBorder="1" applyAlignment="1" applyProtection="1">
      <alignment vertical="center" shrinkToFit="1"/>
      <protection locked="0"/>
    </xf>
    <xf numFmtId="0" fontId="21" fillId="0" borderId="55" xfId="0" applyFont="1" applyBorder="1" applyAlignment="1" applyProtection="1">
      <alignment vertical="center" shrinkToFit="1"/>
      <protection locked="0"/>
    </xf>
    <xf numFmtId="0" fontId="21" fillId="0" borderId="56" xfId="0" applyFont="1" applyBorder="1" applyAlignment="1" applyProtection="1">
      <alignment vertical="center" shrinkToFit="1"/>
      <protection locked="0"/>
    </xf>
    <xf numFmtId="0" fontId="21" fillId="0" borderId="16" xfId="0" applyFont="1" applyBorder="1" applyAlignment="1" applyProtection="1">
      <alignment vertical="center" shrinkToFit="1"/>
      <protection locked="0"/>
    </xf>
    <xf numFmtId="0" fontId="21" fillId="0" borderId="0" xfId="0" applyFont="1" applyAlignment="1" applyProtection="1">
      <alignment vertical="center" shrinkToFit="1"/>
      <protection locked="0"/>
    </xf>
    <xf numFmtId="0" fontId="21" fillId="0" borderId="8" xfId="0" applyFont="1" applyBorder="1" applyAlignment="1" applyProtection="1">
      <alignment vertical="center" shrinkToFit="1"/>
      <protection locked="0"/>
    </xf>
    <xf numFmtId="177" fontId="17" fillId="0" borderId="65" xfId="0" applyNumberFormat="1" applyFont="1" applyBorder="1" applyAlignment="1">
      <alignment vertical="center" shrinkToFit="1"/>
    </xf>
    <xf numFmtId="177" fontId="17" fillId="0" borderId="55" xfId="0" applyNumberFormat="1" applyFont="1" applyBorder="1" applyAlignment="1">
      <alignment vertical="center" shrinkToFit="1"/>
    </xf>
    <xf numFmtId="0" fontId="21" fillId="0" borderId="23" xfId="0" applyFont="1" applyBorder="1" applyAlignment="1" applyProtection="1">
      <alignment vertical="center" shrinkToFit="1"/>
      <protection locked="0"/>
    </xf>
    <xf numFmtId="0" fontId="21" fillId="0" borderId="10" xfId="0" applyFont="1" applyBorder="1" applyAlignment="1" applyProtection="1">
      <alignment vertical="center" shrinkToFit="1"/>
      <protection locked="0"/>
    </xf>
    <xf numFmtId="0" fontId="21" fillId="0" borderId="11" xfId="0" applyFont="1" applyBorder="1" applyAlignment="1" applyProtection="1">
      <alignment vertical="center" shrinkToFit="1"/>
      <protection locked="0"/>
    </xf>
    <xf numFmtId="0" fontId="21" fillId="0" borderId="21" xfId="0" applyFont="1" applyBorder="1" applyAlignment="1" applyProtection="1">
      <alignment vertical="center" shrinkToFit="1"/>
      <protection locked="0"/>
    </xf>
    <xf numFmtId="0" fontId="21" fillId="0" borderId="5" xfId="0" applyFont="1" applyBorder="1" applyAlignment="1" applyProtection="1">
      <alignment vertical="center" shrinkToFit="1"/>
      <protection locked="0"/>
    </xf>
    <xf numFmtId="0" fontId="21" fillId="0" borderId="6" xfId="0" applyFont="1" applyBorder="1" applyAlignment="1" applyProtection="1">
      <alignment vertical="center" shrinkToFit="1"/>
      <protection locked="0"/>
    </xf>
    <xf numFmtId="0" fontId="15" fillId="0" borderId="25" xfId="0" applyFont="1" applyBorder="1" applyAlignment="1">
      <alignment horizontal="center" vertical="distributed" textRotation="255" justifyLastLine="1"/>
    </xf>
    <xf numFmtId="0" fontId="21" fillId="0" borderId="0" xfId="0" applyFont="1" applyAlignment="1">
      <alignment vertical="center" shrinkToFit="1"/>
    </xf>
    <xf numFmtId="0" fontId="21" fillId="0" borderId="8" xfId="0" applyFont="1" applyBorder="1" applyAlignment="1">
      <alignment vertical="center" shrinkToFit="1"/>
    </xf>
    <xf numFmtId="0" fontId="21" fillId="0" borderId="10" xfId="0" applyFont="1" applyBorder="1" applyAlignment="1">
      <alignment vertical="center" shrinkToFit="1"/>
    </xf>
    <xf numFmtId="0" fontId="21" fillId="0" borderId="11" xfId="0" applyFont="1" applyBorder="1" applyAlignment="1">
      <alignment vertical="center" shrinkToFit="1"/>
    </xf>
    <xf numFmtId="0" fontId="21" fillId="0" borderId="5" xfId="0" applyFont="1" applyBorder="1" applyAlignment="1">
      <alignment vertical="center" shrinkToFit="1"/>
    </xf>
    <xf numFmtId="0" fontId="21" fillId="0" borderId="6" xfId="0" applyFont="1" applyBorder="1" applyAlignment="1">
      <alignment vertical="center" shrinkToFit="1"/>
    </xf>
    <xf numFmtId="0" fontId="21" fillId="0" borderId="0" xfId="0" applyFont="1" applyAlignment="1">
      <alignment horizontal="right" vertical="center" shrinkToFit="1"/>
    </xf>
    <xf numFmtId="0" fontId="21" fillId="0" borderId="10" xfId="0" applyFont="1" applyBorder="1" applyAlignment="1">
      <alignment horizontal="right" vertical="center" shrinkToFit="1"/>
    </xf>
    <xf numFmtId="0" fontId="21" fillId="0" borderId="8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21" xfId="0" applyFont="1" applyBorder="1" applyAlignment="1">
      <alignment vertical="center" shrinkToFit="1"/>
    </xf>
    <xf numFmtId="0" fontId="21" fillId="0" borderId="23" xfId="0" applyFont="1" applyBorder="1" applyAlignment="1">
      <alignment vertical="center" shrinkToFit="1"/>
    </xf>
    <xf numFmtId="0" fontId="21" fillId="0" borderId="58" xfId="0" applyFont="1" applyBorder="1" applyAlignment="1">
      <alignment vertical="center" shrinkToFit="1"/>
    </xf>
    <xf numFmtId="0" fontId="21" fillId="0" borderId="55" xfId="0" applyFont="1" applyBorder="1" applyAlignment="1">
      <alignment vertical="center" shrinkToFit="1"/>
    </xf>
    <xf numFmtId="0" fontId="21" fillId="0" borderId="56" xfId="0" applyFont="1" applyBorder="1" applyAlignment="1">
      <alignment vertical="center" shrinkToFit="1"/>
    </xf>
    <xf numFmtId="180" fontId="21" fillId="0" borderId="5" xfId="0" applyNumberFormat="1" applyFont="1" applyBorder="1" applyAlignment="1">
      <alignment vertical="center" shrinkToFit="1"/>
    </xf>
    <xf numFmtId="180" fontId="21" fillId="0" borderId="6" xfId="0" applyNumberFormat="1" applyFont="1" applyBorder="1" applyAlignment="1">
      <alignment vertical="center" shrinkToFit="1"/>
    </xf>
    <xf numFmtId="180" fontId="21" fillId="0" borderId="10" xfId="0" applyNumberFormat="1" applyFont="1" applyBorder="1" applyAlignment="1">
      <alignment vertical="center" shrinkToFit="1"/>
    </xf>
    <xf numFmtId="180" fontId="21" fillId="0" borderId="11" xfId="0" applyNumberFormat="1" applyFont="1" applyBorder="1" applyAlignment="1">
      <alignment vertical="center" shrinkToFit="1"/>
    </xf>
    <xf numFmtId="38" fontId="20" fillId="0" borderId="10" xfId="1" applyFont="1" applyBorder="1" applyAlignment="1">
      <alignment shrinkToFit="1"/>
    </xf>
  </cellXfs>
  <cellStyles count="3">
    <cellStyle name="桁区切り" xfId="1" builtinId="6"/>
    <cellStyle name="説明文" xfId="2" builtinId="53"/>
    <cellStyle name="標準" xfId="0" builtinId="0"/>
  </cellStyles>
  <dxfs count="1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43815</xdr:colOff>
      <xdr:row>13</xdr:row>
      <xdr:rowOff>1905</xdr:rowOff>
    </xdr:from>
    <xdr:to>
      <xdr:col>15</xdr:col>
      <xdr:colOff>234315</xdr:colOff>
      <xdr:row>13</xdr:row>
      <xdr:rowOff>316230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31055" y="2943225"/>
          <a:ext cx="518160" cy="31432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66675</xdr:colOff>
      <xdr:row>14</xdr:row>
      <xdr:rowOff>9525</xdr:rowOff>
    </xdr:from>
    <xdr:to>
      <xdr:col>15</xdr:col>
      <xdr:colOff>257175</xdr:colOff>
      <xdr:row>15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53915" y="3278505"/>
          <a:ext cx="518160" cy="31813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68580</xdr:colOff>
      <xdr:row>15</xdr:row>
      <xdr:rowOff>32385</xdr:rowOff>
    </xdr:from>
    <xdr:to>
      <xdr:col>15</xdr:col>
      <xdr:colOff>259080</xdr:colOff>
      <xdr:row>16</xdr:row>
      <xdr:rowOff>22860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655820" y="3629025"/>
          <a:ext cx="518160" cy="31813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167640</xdr:colOff>
      <xdr:row>3</xdr:row>
      <xdr:rowOff>60960</xdr:rowOff>
    </xdr:from>
    <xdr:to>
      <xdr:col>35</xdr:col>
      <xdr:colOff>228600</xdr:colOff>
      <xdr:row>4</xdr:row>
      <xdr:rowOff>167640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9646D7E8-368B-2176-BADD-D8FBC37EC630}"/>
            </a:ext>
          </a:extLst>
        </xdr:cNvPr>
        <xdr:cNvSpPr/>
      </xdr:nvSpPr>
      <xdr:spPr>
        <a:xfrm>
          <a:off x="8031480" y="822960"/>
          <a:ext cx="3665220" cy="297180"/>
        </a:xfrm>
        <a:prstGeom prst="wedgeRectCallout">
          <a:avLst>
            <a:gd name="adj1" fmla="val -54639"/>
            <a:gd name="adj2" fmla="val 161246"/>
          </a:avLst>
        </a:prstGeom>
        <a:solidFill>
          <a:srgbClr val="0000CC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ここの団体名が、そのまま「請求先宛名」となります。</a:t>
          </a:r>
        </a:p>
      </xdr:txBody>
    </xdr:sp>
    <xdr:clientData/>
  </xdr:twoCellAnchor>
  <xdr:twoCellAnchor>
    <xdr:from>
      <xdr:col>24</xdr:col>
      <xdr:colOff>182880</xdr:colOff>
      <xdr:row>8</xdr:row>
      <xdr:rowOff>121920</xdr:rowOff>
    </xdr:from>
    <xdr:to>
      <xdr:col>38</xdr:col>
      <xdr:colOff>198120</xdr:colOff>
      <xdr:row>10</xdr:row>
      <xdr:rowOff>38100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17071DF4-DFA1-4BA6-ACF8-400B63C1329C}"/>
            </a:ext>
          </a:extLst>
        </xdr:cNvPr>
        <xdr:cNvSpPr/>
      </xdr:nvSpPr>
      <xdr:spPr>
        <a:xfrm>
          <a:off x="8046720" y="1836420"/>
          <a:ext cx="4602480" cy="297180"/>
        </a:xfrm>
        <a:prstGeom prst="wedgeRectCallout">
          <a:avLst>
            <a:gd name="adj1" fmla="val -53811"/>
            <a:gd name="adj2" fmla="val 156118"/>
          </a:avLst>
        </a:prstGeom>
        <a:solidFill>
          <a:srgbClr val="0000CC"/>
        </a:solidFill>
        <a:ln w="12700" cap="flat" cmpd="sng" algn="ctr">
          <a:solidFill>
            <a:srgbClr val="5B9BD5">
              <a:shade val="15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ここの情報が、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Google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カレンダーの「件名」入力の参考となります。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66675</xdr:colOff>
      <xdr:row>14</xdr:row>
      <xdr:rowOff>9525</xdr:rowOff>
    </xdr:from>
    <xdr:to>
      <xdr:col>15</xdr:col>
      <xdr:colOff>257175</xdr:colOff>
      <xdr:row>14</xdr:row>
      <xdr:rowOff>323850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733925" y="3257550"/>
          <a:ext cx="523875" cy="31432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76200</xdr:colOff>
      <xdr:row>15</xdr:row>
      <xdr:rowOff>19050</xdr:rowOff>
    </xdr:from>
    <xdr:to>
      <xdr:col>15</xdr:col>
      <xdr:colOff>266700</xdr:colOff>
      <xdr:row>16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743450" y="3600450"/>
          <a:ext cx="523875" cy="31432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76200</xdr:colOff>
      <xdr:row>16</xdr:row>
      <xdr:rowOff>19050</xdr:rowOff>
    </xdr:from>
    <xdr:to>
      <xdr:col>15</xdr:col>
      <xdr:colOff>266700</xdr:colOff>
      <xdr:row>17</xdr:row>
      <xdr:rowOff>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743450" y="3933825"/>
          <a:ext cx="523875" cy="31432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124</xdr:row>
      <xdr:rowOff>0</xdr:rowOff>
    </xdr:from>
    <xdr:to>
      <xdr:col>26</xdr:col>
      <xdr:colOff>266700</xdr:colOff>
      <xdr:row>144</xdr:row>
      <xdr:rowOff>83820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1DECA65-935F-DECE-A2CD-6E1B482EE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653480"/>
          <a:ext cx="8122920" cy="3893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7"/>
  <sheetViews>
    <sheetView tabSelected="1" view="pageBreakPreview" zoomScaleNormal="100" zoomScaleSheetLayoutView="100" workbookViewId="0">
      <selection activeCell="R3" sqref="R3:S3"/>
    </sheetView>
  </sheetViews>
  <sheetFormatPr defaultColWidth="3.90625" defaultRowHeight="15"/>
  <sheetData>
    <row r="1" spans="1:25">
      <c r="A1" t="s">
        <v>0</v>
      </c>
    </row>
    <row r="2" spans="1:25" ht="30" customHeight="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5">
      <c r="R3" s="167"/>
      <c r="S3" s="167"/>
      <c r="T3" s="26" t="s">
        <v>2</v>
      </c>
      <c r="U3" s="26"/>
      <c r="V3" s="26" t="s">
        <v>3</v>
      </c>
      <c r="W3" s="26"/>
      <c r="X3" s="26" t="s">
        <v>4</v>
      </c>
    </row>
    <row r="4" spans="1:25">
      <c r="A4" t="s">
        <v>5</v>
      </c>
    </row>
    <row r="6" spans="1:25">
      <c r="N6" s="27" t="s">
        <v>6</v>
      </c>
    </row>
    <row r="7" spans="1:25">
      <c r="M7" s="174" t="s">
        <v>7</v>
      </c>
      <c r="N7" s="174"/>
      <c r="O7" s="172"/>
      <c r="P7" s="172"/>
      <c r="Q7" s="172"/>
      <c r="R7" s="172"/>
      <c r="S7" s="172"/>
      <c r="T7" s="172"/>
      <c r="U7" s="172"/>
      <c r="V7" s="172"/>
      <c r="W7" s="172"/>
      <c r="X7" s="172"/>
    </row>
    <row r="8" spans="1:25">
      <c r="M8" s="174" t="s">
        <v>8</v>
      </c>
      <c r="N8" s="174"/>
      <c r="O8" s="173"/>
      <c r="P8" s="173"/>
      <c r="Q8" s="173"/>
      <c r="R8" s="173"/>
      <c r="S8" s="173"/>
      <c r="T8" s="173"/>
      <c r="U8" s="173"/>
      <c r="V8" s="173"/>
      <c r="W8" s="173"/>
      <c r="X8" s="173"/>
    </row>
    <row r="9" spans="1:25">
      <c r="M9" s="174" t="s">
        <v>9</v>
      </c>
      <c r="N9" s="174"/>
      <c r="O9" s="173"/>
      <c r="P9" s="173"/>
      <c r="Q9" s="173"/>
      <c r="R9" s="173"/>
      <c r="S9" s="173"/>
      <c r="T9" s="173"/>
      <c r="U9" s="173"/>
      <c r="V9" s="173"/>
      <c r="W9" s="173"/>
      <c r="X9" s="173"/>
    </row>
    <row r="10" spans="1:25">
      <c r="M10" s="167" t="s">
        <v>10</v>
      </c>
      <c r="N10" s="167"/>
      <c r="O10" s="3" t="s">
        <v>11</v>
      </c>
      <c r="P10" s="168" t="s">
        <v>143</v>
      </c>
      <c r="Q10" s="168"/>
      <c r="R10" s="168"/>
      <c r="S10" s="168"/>
      <c r="T10" s="168"/>
      <c r="U10" s="168"/>
      <c r="V10" s="168"/>
      <c r="W10" s="168"/>
      <c r="X10" s="2" t="s">
        <v>12</v>
      </c>
    </row>
    <row r="11" spans="1:25">
      <c r="A11" t="s">
        <v>13</v>
      </c>
    </row>
    <row r="12" spans="1:25" ht="26.25" customHeight="1">
      <c r="A12" s="162" t="s">
        <v>14</v>
      </c>
      <c r="B12" s="163"/>
      <c r="C12" s="163"/>
      <c r="D12" s="163"/>
      <c r="E12" s="163"/>
      <c r="F12" s="163"/>
      <c r="G12" s="169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1"/>
    </row>
    <row r="13" spans="1:25" ht="26.25" customHeight="1">
      <c r="A13" s="162" t="s">
        <v>15</v>
      </c>
      <c r="B13" s="163"/>
      <c r="C13" s="163"/>
      <c r="D13" s="163"/>
      <c r="E13" s="163"/>
      <c r="F13" s="163"/>
      <c r="G13" s="169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1"/>
      <c r="Y13" s="31" t="s">
        <v>150</v>
      </c>
    </row>
    <row r="14" spans="1:25" ht="26.25" customHeight="1">
      <c r="A14" s="162" t="s">
        <v>16</v>
      </c>
      <c r="B14" s="163"/>
      <c r="C14" s="163"/>
      <c r="D14" s="163"/>
      <c r="E14" s="163"/>
      <c r="F14" s="163"/>
      <c r="G14" s="169" t="s">
        <v>17</v>
      </c>
      <c r="H14" s="170"/>
      <c r="I14" s="170"/>
      <c r="J14" s="170"/>
      <c r="K14" s="170"/>
      <c r="L14" s="170"/>
      <c r="M14" s="170"/>
      <c r="N14" s="170"/>
      <c r="O14" s="171"/>
      <c r="P14" s="169" t="s">
        <v>18</v>
      </c>
      <c r="Q14" s="170"/>
      <c r="R14" s="170"/>
      <c r="S14" s="170"/>
      <c r="T14" s="170"/>
      <c r="U14" s="170"/>
      <c r="V14" s="170"/>
      <c r="W14" s="170"/>
      <c r="X14" s="171"/>
    </row>
    <row r="15" spans="1:25" ht="26.25" customHeight="1">
      <c r="A15" s="162" t="s">
        <v>19</v>
      </c>
      <c r="B15" s="163"/>
      <c r="C15" s="163"/>
      <c r="D15" s="163"/>
      <c r="E15" s="163"/>
      <c r="F15" s="163"/>
      <c r="G15" s="169" t="s">
        <v>20</v>
      </c>
      <c r="H15" s="170"/>
      <c r="I15" s="170"/>
      <c r="J15" s="170"/>
      <c r="K15" s="170"/>
      <c r="L15" s="170"/>
      <c r="M15" s="170"/>
      <c r="N15" s="170"/>
      <c r="O15" s="171"/>
      <c r="P15" s="169" t="s">
        <v>21</v>
      </c>
      <c r="Q15" s="170"/>
      <c r="R15" s="170"/>
      <c r="S15" s="170"/>
      <c r="T15" s="170"/>
      <c r="U15" s="170"/>
      <c r="V15" s="170"/>
      <c r="W15" s="170"/>
      <c r="X15" s="171"/>
    </row>
    <row r="16" spans="1:25" ht="26.25" customHeight="1">
      <c r="A16" s="162" t="s">
        <v>22</v>
      </c>
      <c r="B16" s="163"/>
      <c r="C16" s="163"/>
      <c r="D16" s="163"/>
      <c r="E16" s="163"/>
      <c r="F16" s="163"/>
      <c r="G16" s="164" t="s">
        <v>23</v>
      </c>
      <c r="H16" s="165"/>
      <c r="I16" s="165"/>
      <c r="J16" s="166"/>
      <c r="K16" s="166"/>
      <c r="L16" s="166"/>
      <c r="M16" s="166"/>
      <c r="N16" s="166"/>
      <c r="O16" s="4" t="s">
        <v>24</v>
      </c>
      <c r="P16" s="169" t="s">
        <v>21</v>
      </c>
      <c r="Q16" s="170"/>
      <c r="R16" s="170"/>
      <c r="S16" s="170"/>
      <c r="T16" s="170"/>
      <c r="U16" s="170"/>
      <c r="V16" s="170"/>
      <c r="W16" s="170"/>
      <c r="X16" s="171"/>
    </row>
    <row r="17" spans="1:24" ht="15.6" thickBot="1"/>
    <row r="18" spans="1:24" ht="33.75" customHeight="1">
      <c r="A18" s="125" t="s">
        <v>25</v>
      </c>
      <c r="B18" s="110"/>
      <c r="C18" s="110"/>
      <c r="D18" s="110"/>
      <c r="E18" s="110"/>
      <c r="F18" s="110"/>
      <c r="G18" s="125" t="s">
        <v>26</v>
      </c>
      <c r="H18" s="110"/>
      <c r="I18" s="110"/>
      <c r="J18" s="110"/>
      <c r="K18" s="110"/>
      <c r="L18" s="110"/>
      <c r="M18" s="110"/>
      <c r="N18" s="110"/>
      <c r="O18" s="125" t="s">
        <v>27</v>
      </c>
      <c r="P18" s="110"/>
      <c r="Q18" s="125" t="s">
        <v>28</v>
      </c>
      <c r="R18" s="110"/>
      <c r="S18" s="127" t="s">
        <v>29</v>
      </c>
      <c r="T18" s="128"/>
      <c r="U18" s="128"/>
      <c r="V18" s="129"/>
      <c r="W18" s="110" t="s">
        <v>30</v>
      </c>
      <c r="X18" s="111"/>
    </row>
    <row r="19" spans="1:24" ht="19.8" customHeight="1">
      <c r="A19" s="159" t="s">
        <v>31</v>
      </c>
      <c r="B19" s="158" t="s">
        <v>32</v>
      </c>
      <c r="C19" s="66"/>
      <c r="D19" s="66"/>
      <c r="E19" s="66"/>
      <c r="F19" s="67"/>
      <c r="G19" s="112"/>
      <c r="H19" s="113"/>
      <c r="I19" s="113"/>
      <c r="J19" s="113"/>
      <c r="K19" s="113"/>
      <c r="L19" s="154"/>
      <c r="M19" s="154"/>
      <c r="N19" s="142" t="s">
        <v>33</v>
      </c>
      <c r="O19" s="121"/>
      <c r="P19" s="122"/>
      <c r="Q19" s="118"/>
      <c r="R19" s="107"/>
      <c r="S19" s="106"/>
      <c r="T19" s="107"/>
      <c r="U19" s="107"/>
      <c r="V19" s="134" t="s">
        <v>34</v>
      </c>
      <c r="W19" s="96"/>
      <c r="X19" s="97"/>
    </row>
    <row r="20" spans="1:24" ht="19.8" customHeight="1">
      <c r="A20" s="160"/>
      <c r="B20" s="71"/>
      <c r="C20" s="72"/>
      <c r="D20" s="72"/>
      <c r="E20" s="72"/>
      <c r="F20" s="73"/>
      <c r="G20" s="114"/>
      <c r="H20" s="115"/>
      <c r="I20" s="115"/>
      <c r="J20" s="115"/>
      <c r="K20" s="115"/>
      <c r="L20" s="133"/>
      <c r="M20" s="133"/>
      <c r="N20" s="143"/>
      <c r="O20" s="130"/>
      <c r="P20" s="131"/>
      <c r="Q20" s="116"/>
      <c r="R20" s="103"/>
      <c r="S20" s="102"/>
      <c r="T20" s="103"/>
      <c r="U20" s="103"/>
      <c r="V20" s="135"/>
      <c r="W20" s="92"/>
      <c r="X20" s="93"/>
    </row>
    <row r="21" spans="1:24" ht="19.8" customHeight="1">
      <c r="A21" s="160"/>
      <c r="B21" s="68" t="s">
        <v>35</v>
      </c>
      <c r="C21" s="69"/>
      <c r="D21" s="69"/>
      <c r="E21" s="69"/>
      <c r="F21" s="70"/>
      <c r="G21" s="114"/>
      <c r="H21" s="115"/>
      <c r="I21" s="115"/>
      <c r="J21" s="115"/>
      <c r="K21" s="115"/>
      <c r="L21" s="133"/>
      <c r="M21" s="133"/>
      <c r="N21" s="143" t="s">
        <v>36</v>
      </c>
      <c r="O21" s="130"/>
      <c r="P21" s="131"/>
      <c r="Q21" s="116"/>
      <c r="R21" s="103"/>
      <c r="S21" s="102"/>
      <c r="T21" s="103"/>
      <c r="U21" s="103"/>
      <c r="V21" s="135"/>
      <c r="W21" s="92"/>
      <c r="X21" s="93"/>
    </row>
    <row r="22" spans="1:24" ht="19.8" customHeight="1">
      <c r="A22" s="161"/>
      <c r="B22" s="71"/>
      <c r="C22" s="72"/>
      <c r="D22" s="72"/>
      <c r="E22" s="72"/>
      <c r="F22" s="73"/>
      <c r="G22" s="88"/>
      <c r="H22" s="89"/>
      <c r="I22" s="89"/>
      <c r="J22" s="89"/>
      <c r="K22" s="89"/>
      <c r="L22" s="155"/>
      <c r="M22" s="155"/>
      <c r="N22" s="144"/>
      <c r="O22" s="123"/>
      <c r="P22" s="124"/>
      <c r="Q22" s="117"/>
      <c r="R22" s="109"/>
      <c r="S22" s="108"/>
      <c r="T22" s="109"/>
      <c r="U22" s="109"/>
      <c r="V22" s="152"/>
      <c r="W22" s="94"/>
      <c r="X22" s="95"/>
    </row>
    <row r="23" spans="1:24" ht="19.8" customHeight="1">
      <c r="A23" s="68" t="s">
        <v>37</v>
      </c>
      <c r="B23" s="69"/>
      <c r="C23" s="69"/>
      <c r="D23" s="69"/>
      <c r="E23" s="69"/>
      <c r="F23" s="69"/>
      <c r="G23" s="114"/>
      <c r="H23" s="115"/>
      <c r="I23" s="115"/>
      <c r="J23" s="115"/>
      <c r="K23" s="115"/>
      <c r="L23" s="133"/>
      <c r="M23" s="133"/>
      <c r="N23" s="32" t="s">
        <v>33</v>
      </c>
      <c r="O23" s="130"/>
      <c r="P23" s="131"/>
      <c r="Q23" s="116"/>
      <c r="R23" s="103"/>
      <c r="S23" s="102"/>
      <c r="T23" s="103"/>
      <c r="U23" s="103"/>
      <c r="V23" s="135" t="s">
        <v>34</v>
      </c>
      <c r="W23" s="148" t="s">
        <v>38</v>
      </c>
      <c r="X23" s="149"/>
    </row>
    <row r="24" spans="1:24" ht="19.8" customHeight="1">
      <c r="A24" s="71"/>
      <c r="B24" s="72"/>
      <c r="C24" s="72"/>
      <c r="D24" s="72"/>
      <c r="E24" s="72"/>
      <c r="F24" s="72"/>
      <c r="G24" s="88"/>
      <c r="H24" s="89"/>
      <c r="I24" s="89"/>
      <c r="J24" s="89"/>
      <c r="K24" s="89"/>
      <c r="L24" s="132"/>
      <c r="M24" s="132"/>
      <c r="N24" s="33" t="s">
        <v>36</v>
      </c>
      <c r="O24" s="123"/>
      <c r="P24" s="124"/>
      <c r="Q24" s="117"/>
      <c r="R24" s="109"/>
      <c r="S24" s="108"/>
      <c r="T24" s="109"/>
      <c r="U24" s="109"/>
      <c r="V24" s="152"/>
      <c r="W24" s="150"/>
      <c r="X24" s="151"/>
    </row>
    <row r="25" spans="1:24" ht="19.8" customHeight="1">
      <c r="A25" s="156" t="s">
        <v>39</v>
      </c>
      <c r="B25" s="68" t="s">
        <v>40</v>
      </c>
      <c r="C25" s="69"/>
      <c r="D25" s="69"/>
      <c r="E25" s="69"/>
      <c r="F25" s="70"/>
      <c r="G25" s="114"/>
      <c r="H25" s="115"/>
      <c r="I25" s="115"/>
      <c r="J25" s="115"/>
      <c r="K25" s="115"/>
      <c r="L25" s="133"/>
      <c r="M25" s="133"/>
      <c r="N25" s="32" t="s">
        <v>33</v>
      </c>
      <c r="O25" s="130"/>
      <c r="P25" s="131"/>
      <c r="Q25" s="116"/>
      <c r="R25" s="103"/>
      <c r="S25" s="102"/>
      <c r="T25" s="103"/>
      <c r="U25" s="103"/>
      <c r="V25" s="135" t="s">
        <v>34</v>
      </c>
      <c r="W25" s="92"/>
      <c r="X25" s="93"/>
    </row>
    <row r="26" spans="1:24" ht="19.8" customHeight="1">
      <c r="A26" s="156"/>
      <c r="B26" s="68"/>
      <c r="C26" s="72"/>
      <c r="D26" s="72"/>
      <c r="E26" s="72"/>
      <c r="F26" s="73"/>
      <c r="G26" s="88"/>
      <c r="H26" s="89"/>
      <c r="I26" s="89"/>
      <c r="J26" s="89"/>
      <c r="K26" s="89"/>
      <c r="L26" s="132"/>
      <c r="M26" s="132"/>
      <c r="N26" s="33" t="s">
        <v>36</v>
      </c>
      <c r="O26" s="123"/>
      <c r="P26" s="124"/>
      <c r="Q26" s="117"/>
      <c r="R26" s="109"/>
      <c r="S26" s="108"/>
      <c r="T26" s="109"/>
      <c r="U26" s="109"/>
      <c r="V26" s="152"/>
      <c r="W26" s="94"/>
      <c r="X26" s="95"/>
    </row>
    <row r="27" spans="1:24" ht="19.8" customHeight="1">
      <c r="A27" s="156"/>
      <c r="B27" s="15"/>
      <c r="C27" s="158" t="s">
        <v>41</v>
      </c>
      <c r="D27" s="66"/>
      <c r="E27" s="66"/>
      <c r="F27" s="67"/>
      <c r="G27" s="114"/>
      <c r="H27" s="115"/>
      <c r="I27" s="115"/>
      <c r="J27" s="115"/>
      <c r="K27" s="115"/>
      <c r="L27" s="133"/>
      <c r="M27" s="133"/>
      <c r="N27" s="32" t="s">
        <v>33</v>
      </c>
      <c r="O27" s="130"/>
      <c r="P27" s="131"/>
      <c r="Q27" s="116"/>
      <c r="R27" s="103"/>
      <c r="S27" s="102"/>
      <c r="T27" s="103"/>
      <c r="U27" s="103"/>
      <c r="V27" s="135" t="s">
        <v>34</v>
      </c>
      <c r="W27" s="153" t="s">
        <v>42</v>
      </c>
      <c r="X27" s="93"/>
    </row>
    <row r="28" spans="1:24" ht="19.8" customHeight="1">
      <c r="A28" s="156"/>
      <c r="B28" s="16"/>
      <c r="C28" s="71"/>
      <c r="D28" s="72"/>
      <c r="E28" s="72"/>
      <c r="F28" s="73"/>
      <c r="G28" s="88"/>
      <c r="H28" s="89"/>
      <c r="I28" s="89"/>
      <c r="J28" s="89"/>
      <c r="K28" s="89"/>
      <c r="L28" s="132"/>
      <c r="M28" s="132"/>
      <c r="N28" s="33" t="s">
        <v>36</v>
      </c>
      <c r="O28" s="123"/>
      <c r="P28" s="124"/>
      <c r="Q28" s="117"/>
      <c r="R28" s="109"/>
      <c r="S28" s="108"/>
      <c r="T28" s="109"/>
      <c r="U28" s="109"/>
      <c r="V28" s="152"/>
      <c r="W28" s="94"/>
      <c r="X28" s="95"/>
    </row>
    <row r="29" spans="1:24" ht="19.8" customHeight="1">
      <c r="A29" s="156"/>
      <c r="B29" s="16"/>
      <c r="C29" s="68" t="s">
        <v>43</v>
      </c>
      <c r="D29" s="69"/>
      <c r="E29" s="69"/>
      <c r="F29" s="70"/>
      <c r="G29" s="114"/>
      <c r="H29" s="115"/>
      <c r="I29" s="115"/>
      <c r="J29" s="115"/>
      <c r="K29" s="115"/>
      <c r="L29" s="133"/>
      <c r="M29" s="133"/>
      <c r="N29" s="32" t="s">
        <v>33</v>
      </c>
      <c r="O29" s="130"/>
      <c r="P29" s="131"/>
      <c r="Q29" s="116"/>
      <c r="R29" s="103"/>
      <c r="S29" s="102"/>
      <c r="T29" s="103"/>
      <c r="U29" s="103"/>
      <c r="V29" s="135" t="s">
        <v>34</v>
      </c>
      <c r="W29" s="92"/>
      <c r="X29" s="93"/>
    </row>
    <row r="30" spans="1:24" ht="19.8" customHeight="1">
      <c r="A30" s="156"/>
      <c r="B30" s="16"/>
      <c r="C30" s="71"/>
      <c r="D30" s="72"/>
      <c r="E30" s="72"/>
      <c r="F30" s="73"/>
      <c r="G30" s="88"/>
      <c r="H30" s="89"/>
      <c r="I30" s="89"/>
      <c r="J30" s="89"/>
      <c r="K30" s="89"/>
      <c r="L30" s="132"/>
      <c r="M30" s="132"/>
      <c r="N30" s="33" t="s">
        <v>36</v>
      </c>
      <c r="O30" s="123"/>
      <c r="P30" s="124"/>
      <c r="Q30" s="117"/>
      <c r="R30" s="109"/>
      <c r="S30" s="108"/>
      <c r="T30" s="109"/>
      <c r="U30" s="109"/>
      <c r="V30" s="152"/>
      <c r="W30" s="94"/>
      <c r="X30" s="95"/>
    </row>
    <row r="31" spans="1:24" ht="19.8" customHeight="1">
      <c r="A31" s="156"/>
      <c r="B31" s="16"/>
      <c r="C31" s="68" t="s">
        <v>44</v>
      </c>
      <c r="D31" s="69"/>
      <c r="E31" s="69"/>
      <c r="F31" s="70"/>
      <c r="G31" s="114"/>
      <c r="H31" s="115"/>
      <c r="I31" s="115"/>
      <c r="J31" s="115"/>
      <c r="K31" s="115"/>
      <c r="L31" s="133"/>
      <c r="M31" s="133"/>
      <c r="N31" s="32" t="s">
        <v>33</v>
      </c>
      <c r="O31" s="130"/>
      <c r="P31" s="131"/>
      <c r="Q31" s="116"/>
      <c r="R31" s="103"/>
      <c r="S31" s="102"/>
      <c r="T31" s="103"/>
      <c r="U31" s="103"/>
      <c r="V31" s="135" t="s">
        <v>34</v>
      </c>
      <c r="W31" s="92"/>
      <c r="X31" s="93"/>
    </row>
    <row r="32" spans="1:24" ht="19.8" customHeight="1">
      <c r="A32" s="156"/>
      <c r="B32" s="16"/>
      <c r="C32" s="71"/>
      <c r="D32" s="72"/>
      <c r="E32" s="72"/>
      <c r="F32" s="73"/>
      <c r="G32" s="88"/>
      <c r="H32" s="89"/>
      <c r="I32" s="89"/>
      <c r="J32" s="89"/>
      <c r="K32" s="89"/>
      <c r="L32" s="132"/>
      <c r="M32" s="132"/>
      <c r="N32" s="33" t="s">
        <v>36</v>
      </c>
      <c r="O32" s="123"/>
      <c r="P32" s="124"/>
      <c r="Q32" s="117"/>
      <c r="R32" s="109"/>
      <c r="S32" s="108"/>
      <c r="T32" s="109"/>
      <c r="U32" s="109"/>
      <c r="V32" s="152"/>
      <c r="W32" s="94"/>
      <c r="X32" s="95"/>
    </row>
    <row r="33" spans="1:24" ht="19.8" customHeight="1">
      <c r="A33" s="156"/>
      <c r="B33" s="16"/>
      <c r="C33" s="68" t="s">
        <v>45</v>
      </c>
      <c r="D33" s="69"/>
      <c r="E33" s="69"/>
      <c r="F33" s="70"/>
      <c r="G33" s="114"/>
      <c r="H33" s="115"/>
      <c r="I33" s="115"/>
      <c r="J33" s="115"/>
      <c r="K33" s="115"/>
      <c r="L33" s="133"/>
      <c r="M33" s="133"/>
      <c r="N33" s="32" t="s">
        <v>33</v>
      </c>
      <c r="O33" s="130"/>
      <c r="P33" s="131"/>
      <c r="Q33" s="116"/>
      <c r="R33" s="103"/>
      <c r="S33" s="102"/>
      <c r="T33" s="103"/>
      <c r="U33" s="103"/>
      <c r="V33" s="135" t="s">
        <v>34</v>
      </c>
      <c r="W33" s="153" t="s">
        <v>42</v>
      </c>
      <c r="X33" s="93"/>
    </row>
    <row r="34" spans="1:24" ht="19.8" customHeight="1">
      <c r="A34" s="156"/>
      <c r="B34" s="16"/>
      <c r="C34" s="71"/>
      <c r="D34" s="72"/>
      <c r="E34" s="72"/>
      <c r="F34" s="73"/>
      <c r="G34" s="88"/>
      <c r="H34" s="89"/>
      <c r="I34" s="89"/>
      <c r="J34" s="89"/>
      <c r="K34" s="89"/>
      <c r="L34" s="132"/>
      <c r="M34" s="132"/>
      <c r="N34" s="33" t="s">
        <v>36</v>
      </c>
      <c r="O34" s="123"/>
      <c r="P34" s="124"/>
      <c r="Q34" s="117"/>
      <c r="R34" s="109"/>
      <c r="S34" s="108"/>
      <c r="T34" s="109"/>
      <c r="U34" s="109"/>
      <c r="V34" s="152"/>
      <c r="W34" s="94"/>
      <c r="X34" s="95"/>
    </row>
    <row r="35" spans="1:24" ht="19.8" customHeight="1">
      <c r="A35" s="156"/>
      <c r="B35" s="16"/>
      <c r="C35" s="68" t="s">
        <v>46</v>
      </c>
      <c r="D35" s="69"/>
      <c r="E35" s="69"/>
      <c r="F35" s="70"/>
      <c r="G35" s="114"/>
      <c r="H35" s="115"/>
      <c r="I35" s="115"/>
      <c r="J35" s="115"/>
      <c r="K35" s="115"/>
      <c r="L35" s="133"/>
      <c r="M35" s="133"/>
      <c r="N35" s="32" t="s">
        <v>33</v>
      </c>
      <c r="O35" s="130"/>
      <c r="P35" s="131"/>
      <c r="Q35" s="116"/>
      <c r="R35" s="103"/>
      <c r="S35" s="102"/>
      <c r="T35" s="103"/>
      <c r="U35" s="103"/>
      <c r="V35" s="135" t="s">
        <v>34</v>
      </c>
      <c r="W35" s="153" t="s">
        <v>42</v>
      </c>
      <c r="X35" s="93"/>
    </row>
    <row r="36" spans="1:24" ht="19.8" customHeight="1">
      <c r="A36" s="156"/>
      <c r="B36" s="16"/>
      <c r="C36" s="71"/>
      <c r="D36" s="72"/>
      <c r="E36" s="72"/>
      <c r="F36" s="73"/>
      <c r="G36" s="88"/>
      <c r="H36" s="89"/>
      <c r="I36" s="89"/>
      <c r="J36" s="89"/>
      <c r="K36" s="89"/>
      <c r="L36" s="132"/>
      <c r="M36" s="132"/>
      <c r="N36" s="33" t="s">
        <v>36</v>
      </c>
      <c r="O36" s="123"/>
      <c r="P36" s="124"/>
      <c r="Q36" s="117"/>
      <c r="R36" s="109"/>
      <c r="S36" s="108"/>
      <c r="T36" s="109"/>
      <c r="U36" s="109"/>
      <c r="V36" s="152"/>
      <c r="W36" s="94"/>
      <c r="X36" s="95"/>
    </row>
    <row r="37" spans="1:24" ht="19.8" customHeight="1">
      <c r="A37" s="156"/>
      <c r="B37" s="16"/>
      <c r="C37" s="68" t="s">
        <v>47</v>
      </c>
      <c r="D37" s="69"/>
      <c r="E37" s="69"/>
      <c r="F37" s="70"/>
      <c r="G37" s="114"/>
      <c r="H37" s="115"/>
      <c r="I37" s="115"/>
      <c r="J37" s="115"/>
      <c r="K37" s="115"/>
      <c r="L37" s="133"/>
      <c r="M37" s="133"/>
      <c r="N37" s="32" t="s">
        <v>33</v>
      </c>
      <c r="O37" s="130"/>
      <c r="P37" s="131"/>
      <c r="Q37" s="116"/>
      <c r="R37" s="103"/>
      <c r="S37" s="102"/>
      <c r="T37" s="103"/>
      <c r="U37" s="103"/>
      <c r="V37" s="135" t="s">
        <v>34</v>
      </c>
      <c r="W37" s="92"/>
      <c r="X37" s="93"/>
    </row>
    <row r="38" spans="1:24" ht="19.8" customHeight="1">
      <c r="A38" s="156"/>
      <c r="B38" s="17"/>
      <c r="C38" s="71"/>
      <c r="D38" s="72"/>
      <c r="E38" s="72"/>
      <c r="F38" s="73"/>
      <c r="G38" s="88"/>
      <c r="H38" s="89"/>
      <c r="I38" s="89"/>
      <c r="J38" s="89"/>
      <c r="K38" s="89"/>
      <c r="L38" s="132"/>
      <c r="M38" s="132"/>
      <c r="N38" s="33" t="s">
        <v>36</v>
      </c>
      <c r="O38" s="123"/>
      <c r="P38" s="124"/>
      <c r="Q38" s="117"/>
      <c r="R38" s="109"/>
      <c r="S38" s="108"/>
      <c r="T38" s="109"/>
      <c r="U38" s="109"/>
      <c r="V38" s="152"/>
      <c r="W38" s="94"/>
      <c r="X38" s="95"/>
    </row>
    <row r="39" spans="1:24" ht="19.8" customHeight="1">
      <c r="A39" s="156"/>
      <c r="B39" s="68" t="s">
        <v>48</v>
      </c>
      <c r="C39" s="69"/>
      <c r="D39" s="69"/>
      <c r="E39" s="69"/>
      <c r="F39" s="70"/>
      <c r="G39" s="114"/>
      <c r="H39" s="115"/>
      <c r="I39" s="115"/>
      <c r="J39" s="115"/>
      <c r="K39" s="115"/>
      <c r="L39" s="133"/>
      <c r="M39" s="133"/>
      <c r="N39" s="32" t="s">
        <v>33</v>
      </c>
      <c r="O39" s="130"/>
      <c r="P39" s="131"/>
      <c r="Q39" s="116"/>
      <c r="R39" s="103"/>
      <c r="S39" s="102"/>
      <c r="T39" s="103"/>
      <c r="U39" s="103"/>
      <c r="V39" s="135" t="s">
        <v>34</v>
      </c>
      <c r="W39" s="92"/>
      <c r="X39" s="93"/>
    </row>
    <row r="40" spans="1:24" ht="19.8" customHeight="1">
      <c r="A40" s="156"/>
      <c r="B40" s="71"/>
      <c r="C40" s="72"/>
      <c r="D40" s="72"/>
      <c r="E40" s="72"/>
      <c r="F40" s="73"/>
      <c r="G40" s="88"/>
      <c r="H40" s="89"/>
      <c r="I40" s="89"/>
      <c r="J40" s="89"/>
      <c r="K40" s="89"/>
      <c r="L40" s="132"/>
      <c r="M40" s="132"/>
      <c r="N40" s="33" t="s">
        <v>36</v>
      </c>
      <c r="O40" s="123"/>
      <c r="P40" s="124"/>
      <c r="Q40" s="117"/>
      <c r="R40" s="109"/>
      <c r="S40" s="108"/>
      <c r="T40" s="109"/>
      <c r="U40" s="109"/>
      <c r="V40" s="152"/>
      <c r="W40" s="94"/>
      <c r="X40" s="95"/>
    </row>
    <row r="41" spans="1:24" ht="19.8" customHeight="1">
      <c r="A41" s="156"/>
      <c r="B41" s="68" t="s">
        <v>49</v>
      </c>
      <c r="C41" s="69"/>
      <c r="D41" s="69"/>
      <c r="E41" s="69"/>
      <c r="F41" s="70"/>
      <c r="G41" s="114"/>
      <c r="H41" s="115"/>
      <c r="I41" s="115"/>
      <c r="J41" s="115"/>
      <c r="K41" s="115"/>
      <c r="L41" s="133"/>
      <c r="M41" s="133"/>
      <c r="N41" s="32" t="s">
        <v>33</v>
      </c>
      <c r="O41" s="130"/>
      <c r="P41" s="131"/>
      <c r="Q41" s="116"/>
      <c r="R41" s="103"/>
      <c r="S41" s="102"/>
      <c r="T41" s="103"/>
      <c r="U41" s="103"/>
      <c r="V41" s="135" t="s">
        <v>34</v>
      </c>
      <c r="W41" s="92"/>
      <c r="X41" s="93"/>
    </row>
    <row r="42" spans="1:24" ht="19.8" customHeight="1">
      <c r="A42" s="156"/>
      <c r="B42" s="71"/>
      <c r="C42" s="72"/>
      <c r="D42" s="72"/>
      <c r="E42" s="72"/>
      <c r="F42" s="73"/>
      <c r="G42" s="88"/>
      <c r="H42" s="89"/>
      <c r="I42" s="89"/>
      <c r="J42" s="89"/>
      <c r="K42" s="89"/>
      <c r="L42" s="132"/>
      <c r="M42" s="132"/>
      <c r="N42" s="33" t="s">
        <v>36</v>
      </c>
      <c r="O42" s="123"/>
      <c r="P42" s="124"/>
      <c r="Q42" s="117"/>
      <c r="R42" s="109"/>
      <c r="S42" s="108"/>
      <c r="T42" s="109"/>
      <c r="U42" s="109"/>
      <c r="V42" s="152"/>
      <c r="W42" s="94"/>
      <c r="X42" s="95"/>
    </row>
    <row r="43" spans="1:24" ht="19.8" customHeight="1">
      <c r="A43" s="156"/>
      <c r="B43" s="68" t="s">
        <v>50</v>
      </c>
      <c r="C43" s="69"/>
      <c r="D43" s="69"/>
      <c r="E43" s="69"/>
      <c r="F43" s="70"/>
      <c r="G43" s="114"/>
      <c r="H43" s="115"/>
      <c r="I43" s="115"/>
      <c r="J43" s="115"/>
      <c r="K43" s="115"/>
      <c r="L43" s="133"/>
      <c r="M43" s="133"/>
      <c r="N43" s="32" t="s">
        <v>33</v>
      </c>
      <c r="O43" s="130"/>
      <c r="P43" s="131"/>
      <c r="Q43" s="116"/>
      <c r="R43" s="103"/>
      <c r="S43" s="102"/>
      <c r="T43" s="103"/>
      <c r="U43" s="103"/>
      <c r="V43" s="135" t="s">
        <v>34</v>
      </c>
      <c r="W43" s="148" t="s">
        <v>51</v>
      </c>
      <c r="X43" s="149"/>
    </row>
    <row r="44" spans="1:24" ht="19.8" customHeight="1">
      <c r="A44" s="157"/>
      <c r="B44" s="71"/>
      <c r="C44" s="72"/>
      <c r="D44" s="72"/>
      <c r="E44" s="72"/>
      <c r="F44" s="73"/>
      <c r="G44" s="88"/>
      <c r="H44" s="89"/>
      <c r="I44" s="89"/>
      <c r="J44" s="89"/>
      <c r="K44" s="89"/>
      <c r="L44" s="132"/>
      <c r="M44" s="132"/>
      <c r="N44" s="33" t="s">
        <v>36</v>
      </c>
      <c r="O44" s="123"/>
      <c r="P44" s="124"/>
      <c r="Q44" s="117"/>
      <c r="R44" s="109"/>
      <c r="S44" s="108"/>
      <c r="T44" s="109"/>
      <c r="U44" s="109"/>
      <c r="V44" s="152"/>
      <c r="W44" s="150"/>
      <c r="X44" s="151"/>
    </row>
    <row r="45" spans="1:24" ht="19.8" customHeight="1">
      <c r="A45" s="68" t="s">
        <v>52</v>
      </c>
      <c r="B45" s="69"/>
      <c r="C45" s="69"/>
      <c r="D45" s="69"/>
      <c r="E45" s="69"/>
      <c r="F45" s="69"/>
      <c r="G45" s="114"/>
      <c r="H45" s="115"/>
      <c r="I45" s="115"/>
      <c r="J45" s="115"/>
      <c r="K45" s="115"/>
      <c r="L45" s="133"/>
      <c r="M45" s="133"/>
      <c r="N45" s="32" t="s">
        <v>33</v>
      </c>
      <c r="O45" s="130"/>
      <c r="P45" s="131"/>
      <c r="Q45" s="116"/>
      <c r="R45" s="103"/>
      <c r="S45" s="102"/>
      <c r="T45" s="103"/>
      <c r="U45" s="103"/>
      <c r="V45" s="135" t="s">
        <v>34</v>
      </c>
      <c r="W45" s="148" t="s">
        <v>38</v>
      </c>
      <c r="X45" s="149"/>
    </row>
    <row r="46" spans="1:24" ht="19.8" customHeight="1" thickBot="1">
      <c r="A46" s="71"/>
      <c r="B46" s="72"/>
      <c r="C46" s="72"/>
      <c r="D46" s="72"/>
      <c r="E46" s="72"/>
      <c r="F46" s="72"/>
      <c r="G46" s="88"/>
      <c r="H46" s="89"/>
      <c r="I46" s="89"/>
      <c r="J46" s="89"/>
      <c r="K46" s="89"/>
      <c r="L46" s="132"/>
      <c r="M46" s="132"/>
      <c r="N46" s="33" t="s">
        <v>36</v>
      </c>
      <c r="O46" s="123"/>
      <c r="P46" s="124"/>
      <c r="Q46" s="117"/>
      <c r="R46" s="109"/>
      <c r="S46" s="104"/>
      <c r="T46" s="105"/>
      <c r="U46" s="105"/>
      <c r="V46" s="147"/>
      <c r="W46" s="150"/>
      <c r="X46" s="151"/>
    </row>
    <row r="47" spans="1:24" ht="15.6" thickBot="1"/>
    <row r="48" spans="1:24" ht="33.75" customHeight="1">
      <c r="A48" s="125" t="s">
        <v>25</v>
      </c>
      <c r="B48" s="110"/>
      <c r="C48" s="110"/>
      <c r="D48" s="110"/>
      <c r="E48" s="110"/>
      <c r="F48" s="110"/>
      <c r="G48" s="125" t="s">
        <v>26</v>
      </c>
      <c r="H48" s="110"/>
      <c r="I48" s="110"/>
      <c r="J48" s="110"/>
      <c r="K48" s="110"/>
      <c r="L48" s="110"/>
      <c r="M48" s="110"/>
      <c r="N48" s="110"/>
      <c r="O48" s="125" t="s">
        <v>53</v>
      </c>
      <c r="P48" s="110"/>
      <c r="Q48" s="125" t="s">
        <v>28</v>
      </c>
      <c r="R48" s="110"/>
      <c r="S48" s="127" t="s">
        <v>29</v>
      </c>
      <c r="T48" s="128"/>
      <c r="U48" s="128"/>
      <c r="V48" s="129"/>
      <c r="W48" s="110" t="s">
        <v>30</v>
      </c>
      <c r="X48" s="111"/>
    </row>
    <row r="49" spans="1:24" ht="18" customHeight="1">
      <c r="A49" s="136" t="s">
        <v>54</v>
      </c>
      <c r="B49" s="141" t="s">
        <v>55</v>
      </c>
      <c r="C49" s="96"/>
      <c r="D49" s="96"/>
      <c r="E49" s="96"/>
      <c r="F49" s="97"/>
      <c r="G49" s="114"/>
      <c r="H49" s="115"/>
      <c r="I49" s="115"/>
      <c r="J49" s="115"/>
      <c r="K49" s="115"/>
      <c r="L49" s="133" t="s">
        <v>33</v>
      </c>
      <c r="M49" s="133"/>
      <c r="N49" s="32"/>
      <c r="O49" s="121"/>
      <c r="P49" s="122"/>
      <c r="Q49" s="118"/>
      <c r="R49" s="107"/>
      <c r="S49" s="106"/>
      <c r="T49" s="107"/>
      <c r="U49" s="107"/>
      <c r="V49" s="134" t="s">
        <v>34</v>
      </c>
      <c r="W49" s="96"/>
      <c r="X49" s="97"/>
    </row>
    <row r="50" spans="1:24" ht="18" customHeight="1">
      <c r="A50" s="137"/>
      <c r="B50" s="140"/>
      <c r="C50" s="94"/>
      <c r="D50" s="94"/>
      <c r="E50" s="94"/>
      <c r="F50" s="95"/>
      <c r="G50" s="88"/>
      <c r="H50" s="89"/>
      <c r="I50" s="89"/>
      <c r="J50" s="89"/>
      <c r="K50" s="89"/>
      <c r="L50" s="132" t="s">
        <v>36</v>
      </c>
      <c r="M50" s="132"/>
      <c r="N50" s="33"/>
      <c r="O50" s="130"/>
      <c r="P50" s="131"/>
      <c r="Q50" s="116"/>
      <c r="R50" s="103"/>
      <c r="S50" s="102"/>
      <c r="T50" s="103"/>
      <c r="U50" s="103"/>
      <c r="V50" s="135"/>
      <c r="W50" s="92"/>
      <c r="X50" s="93"/>
    </row>
    <row r="51" spans="1:24" ht="18" customHeight="1">
      <c r="A51" s="137"/>
      <c r="B51" s="139" t="s">
        <v>56</v>
      </c>
      <c r="C51" s="92"/>
      <c r="D51" s="92"/>
      <c r="E51" s="92"/>
      <c r="F51" s="93"/>
      <c r="G51" s="114"/>
      <c r="H51" s="115"/>
      <c r="I51" s="115"/>
      <c r="J51" s="115"/>
      <c r="K51" s="115"/>
      <c r="L51" s="133" t="s">
        <v>33</v>
      </c>
      <c r="M51" s="133"/>
      <c r="N51" s="32"/>
      <c r="O51" s="121"/>
      <c r="P51" s="122"/>
      <c r="Q51" s="118"/>
      <c r="R51" s="107"/>
      <c r="S51" s="106"/>
      <c r="T51" s="107"/>
      <c r="U51" s="107"/>
      <c r="V51" s="100" t="s">
        <v>57</v>
      </c>
      <c r="W51" s="96"/>
      <c r="X51" s="97"/>
    </row>
    <row r="52" spans="1:24" ht="18" customHeight="1">
      <c r="A52" s="137"/>
      <c r="B52" s="140"/>
      <c r="C52" s="94"/>
      <c r="D52" s="94"/>
      <c r="E52" s="94"/>
      <c r="F52" s="95"/>
      <c r="G52" s="88"/>
      <c r="H52" s="89"/>
      <c r="I52" s="89"/>
      <c r="J52" s="89"/>
      <c r="K52" s="89"/>
      <c r="L52" s="132" t="s">
        <v>36</v>
      </c>
      <c r="M52" s="132"/>
      <c r="N52" s="33"/>
      <c r="O52" s="130"/>
      <c r="P52" s="131"/>
      <c r="Q52" s="116"/>
      <c r="R52" s="103"/>
      <c r="S52" s="102"/>
      <c r="T52" s="103"/>
      <c r="U52" s="103"/>
      <c r="V52" s="98"/>
      <c r="W52" s="92"/>
      <c r="X52" s="93"/>
    </row>
    <row r="53" spans="1:24" ht="18" customHeight="1">
      <c r="A53" s="137"/>
      <c r="B53" s="139" t="s">
        <v>58</v>
      </c>
      <c r="C53" s="92"/>
      <c r="D53" s="92"/>
      <c r="E53" s="92"/>
      <c r="F53" s="93"/>
      <c r="G53" s="114"/>
      <c r="H53" s="115"/>
      <c r="I53" s="115"/>
      <c r="J53" s="115"/>
      <c r="K53" s="115"/>
      <c r="L53" s="133" t="s">
        <v>33</v>
      </c>
      <c r="M53" s="133"/>
      <c r="N53" s="32"/>
      <c r="O53" s="121"/>
      <c r="P53" s="122"/>
      <c r="Q53" s="118"/>
      <c r="R53" s="107"/>
      <c r="S53" s="106"/>
      <c r="T53" s="107"/>
      <c r="U53" s="107"/>
      <c r="V53" s="100" t="s">
        <v>57</v>
      </c>
      <c r="W53" s="96"/>
      <c r="X53" s="97"/>
    </row>
    <row r="54" spans="1:24" ht="18" customHeight="1">
      <c r="A54" s="137"/>
      <c r="B54" s="140"/>
      <c r="C54" s="94"/>
      <c r="D54" s="94"/>
      <c r="E54" s="94"/>
      <c r="F54" s="95"/>
      <c r="G54" s="88"/>
      <c r="H54" s="89"/>
      <c r="I54" s="89"/>
      <c r="J54" s="89"/>
      <c r="K54" s="89"/>
      <c r="L54" s="132" t="s">
        <v>36</v>
      </c>
      <c r="M54" s="132"/>
      <c r="N54" s="33"/>
      <c r="O54" s="130"/>
      <c r="P54" s="131"/>
      <c r="Q54" s="116"/>
      <c r="R54" s="103"/>
      <c r="S54" s="102"/>
      <c r="T54" s="103"/>
      <c r="U54" s="103"/>
      <c r="V54" s="98"/>
      <c r="W54" s="92"/>
      <c r="X54" s="93"/>
    </row>
    <row r="55" spans="1:24" ht="18" customHeight="1">
      <c r="A55" s="137"/>
      <c r="B55" s="139" t="s">
        <v>59</v>
      </c>
      <c r="C55" s="92"/>
      <c r="D55" s="92"/>
      <c r="E55" s="92"/>
      <c r="F55" s="93"/>
      <c r="G55" s="114"/>
      <c r="H55" s="115"/>
      <c r="I55" s="115"/>
      <c r="J55" s="115"/>
      <c r="K55" s="115"/>
      <c r="L55" s="133" t="s">
        <v>33</v>
      </c>
      <c r="M55" s="133"/>
      <c r="N55" s="32"/>
      <c r="O55" s="121"/>
      <c r="P55" s="122"/>
      <c r="Q55" s="118"/>
      <c r="R55" s="107"/>
      <c r="S55" s="106"/>
      <c r="T55" s="107"/>
      <c r="U55" s="107"/>
      <c r="V55" s="100" t="s">
        <v>57</v>
      </c>
      <c r="W55" s="96"/>
      <c r="X55" s="97"/>
    </row>
    <row r="56" spans="1:24" ht="18" customHeight="1">
      <c r="A56" s="137"/>
      <c r="B56" s="140"/>
      <c r="C56" s="94"/>
      <c r="D56" s="94"/>
      <c r="E56" s="94"/>
      <c r="F56" s="95"/>
      <c r="G56" s="88"/>
      <c r="H56" s="89"/>
      <c r="I56" s="89"/>
      <c r="J56" s="89"/>
      <c r="K56" s="89"/>
      <c r="L56" s="132" t="s">
        <v>36</v>
      </c>
      <c r="M56" s="132"/>
      <c r="N56" s="33"/>
      <c r="O56" s="130"/>
      <c r="P56" s="131"/>
      <c r="Q56" s="116"/>
      <c r="R56" s="103"/>
      <c r="S56" s="102"/>
      <c r="T56" s="103"/>
      <c r="U56" s="103"/>
      <c r="V56" s="98"/>
      <c r="W56" s="92"/>
      <c r="X56" s="93"/>
    </row>
    <row r="57" spans="1:24" ht="18" customHeight="1">
      <c r="A57" s="137"/>
      <c r="B57" s="139" t="s">
        <v>60</v>
      </c>
      <c r="C57" s="92"/>
      <c r="D57" s="92"/>
      <c r="E57" s="92"/>
      <c r="F57" s="93"/>
      <c r="G57" s="114"/>
      <c r="H57" s="115"/>
      <c r="I57" s="115"/>
      <c r="J57" s="115"/>
      <c r="K57" s="115"/>
      <c r="L57" s="133" t="s">
        <v>33</v>
      </c>
      <c r="M57" s="133"/>
      <c r="N57" s="32"/>
      <c r="O57" s="121"/>
      <c r="P57" s="122"/>
      <c r="Q57" s="118"/>
      <c r="R57" s="107"/>
      <c r="S57" s="106"/>
      <c r="T57" s="107"/>
      <c r="U57" s="107"/>
      <c r="V57" s="100" t="s">
        <v>57</v>
      </c>
      <c r="W57" s="96"/>
      <c r="X57" s="97"/>
    </row>
    <row r="58" spans="1:24" ht="18" customHeight="1">
      <c r="A58" s="137"/>
      <c r="B58" s="140"/>
      <c r="C58" s="94"/>
      <c r="D58" s="94"/>
      <c r="E58" s="94"/>
      <c r="F58" s="95"/>
      <c r="G58" s="88"/>
      <c r="H58" s="89"/>
      <c r="I58" s="89"/>
      <c r="J58" s="89"/>
      <c r="K58" s="89"/>
      <c r="L58" s="132" t="s">
        <v>36</v>
      </c>
      <c r="M58" s="132"/>
      <c r="N58" s="33"/>
      <c r="O58" s="130"/>
      <c r="P58" s="131"/>
      <c r="Q58" s="116"/>
      <c r="R58" s="103"/>
      <c r="S58" s="102"/>
      <c r="T58" s="103"/>
      <c r="U58" s="103"/>
      <c r="V58" s="98"/>
      <c r="W58" s="92"/>
      <c r="X58" s="93"/>
    </row>
    <row r="59" spans="1:24" ht="18" customHeight="1">
      <c r="A59" s="137"/>
      <c r="B59" s="139" t="s">
        <v>61</v>
      </c>
      <c r="C59" s="92"/>
      <c r="D59" s="92"/>
      <c r="E59" s="92"/>
      <c r="F59" s="93"/>
      <c r="G59" s="114"/>
      <c r="H59" s="115"/>
      <c r="I59" s="115"/>
      <c r="J59" s="115"/>
      <c r="K59" s="115"/>
      <c r="L59" s="133" t="s">
        <v>33</v>
      </c>
      <c r="M59" s="133"/>
      <c r="N59" s="32"/>
      <c r="O59" s="121"/>
      <c r="P59" s="122"/>
      <c r="Q59" s="118"/>
      <c r="R59" s="107"/>
      <c r="S59" s="106"/>
      <c r="T59" s="107"/>
      <c r="U59" s="107"/>
      <c r="V59" s="100" t="s">
        <v>57</v>
      </c>
      <c r="W59" s="96"/>
      <c r="X59" s="97"/>
    </row>
    <row r="60" spans="1:24" ht="18" customHeight="1">
      <c r="A60" s="137"/>
      <c r="B60" s="140"/>
      <c r="C60" s="94"/>
      <c r="D60" s="94"/>
      <c r="E60" s="94"/>
      <c r="F60" s="95"/>
      <c r="G60" s="88"/>
      <c r="H60" s="89"/>
      <c r="I60" s="89"/>
      <c r="J60" s="89"/>
      <c r="K60" s="89"/>
      <c r="L60" s="132" t="s">
        <v>36</v>
      </c>
      <c r="M60" s="132"/>
      <c r="N60" s="33"/>
      <c r="O60" s="130"/>
      <c r="P60" s="131"/>
      <c r="Q60" s="116"/>
      <c r="R60" s="103"/>
      <c r="S60" s="102"/>
      <c r="T60" s="103"/>
      <c r="U60" s="103"/>
      <c r="V60" s="98"/>
      <c r="W60" s="92"/>
      <c r="X60" s="93"/>
    </row>
    <row r="61" spans="1:24" ht="18" customHeight="1">
      <c r="A61" s="137"/>
      <c r="B61" s="139" t="s">
        <v>62</v>
      </c>
      <c r="C61" s="92"/>
      <c r="D61" s="92"/>
      <c r="E61" s="92"/>
      <c r="F61" s="93"/>
      <c r="G61" s="114"/>
      <c r="H61" s="115"/>
      <c r="I61" s="115"/>
      <c r="J61" s="115"/>
      <c r="K61" s="115"/>
      <c r="L61" s="133" t="s">
        <v>33</v>
      </c>
      <c r="M61" s="133"/>
      <c r="N61" s="32"/>
      <c r="O61" s="121"/>
      <c r="P61" s="122"/>
      <c r="Q61" s="118"/>
      <c r="R61" s="107"/>
      <c r="S61" s="106"/>
      <c r="T61" s="107"/>
      <c r="U61" s="107"/>
      <c r="V61" s="100" t="s">
        <v>57</v>
      </c>
      <c r="W61" s="96"/>
      <c r="X61" s="97"/>
    </row>
    <row r="62" spans="1:24" ht="18" customHeight="1">
      <c r="A62" s="137"/>
      <c r="B62" s="140"/>
      <c r="C62" s="94"/>
      <c r="D62" s="94"/>
      <c r="E62" s="94"/>
      <c r="F62" s="95"/>
      <c r="G62" s="88"/>
      <c r="H62" s="89"/>
      <c r="I62" s="89"/>
      <c r="J62" s="89"/>
      <c r="K62" s="89"/>
      <c r="L62" s="132" t="s">
        <v>36</v>
      </c>
      <c r="M62" s="132"/>
      <c r="N62" s="33"/>
      <c r="O62" s="130"/>
      <c r="P62" s="131"/>
      <c r="Q62" s="116"/>
      <c r="R62" s="103"/>
      <c r="S62" s="102"/>
      <c r="T62" s="103"/>
      <c r="U62" s="103"/>
      <c r="V62" s="98"/>
      <c r="W62" s="92"/>
      <c r="X62" s="93"/>
    </row>
    <row r="63" spans="1:24" ht="18" customHeight="1">
      <c r="A63" s="137"/>
      <c r="B63" s="139" t="s">
        <v>63</v>
      </c>
      <c r="C63" s="92"/>
      <c r="D63" s="92"/>
      <c r="E63" s="92"/>
      <c r="F63" s="93"/>
      <c r="G63" s="114"/>
      <c r="H63" s="115"/>
      <c r="I63" s="115"/>
      <c r="J63" s="115"/>
      <c r="K63" s="115"/>
      <c r="L63" s="133" t="s">
        <v>33</v>
      </c>
      <c r="M63" s="133"/>
      <c r="N63" s="32"/>
      <c r="O63" s="121"/>
      <c r="P63" s="122"/>
      <c r="Q63" s="118"/>
      <c r="R63" s="107"/>
      <c r="S63" s="106"/>
      <c r="T63" s="107"/>
      <c r="U63" s="107"/>
      <c r="V63" s="100" t="s">
        <v>57</v>
      </c>
      <c r="W63" s="96"/>
      <c r="X63" s="97"/>
    </row>
    <row r="64" spans="1:24" ht="18" customHeight="1">
      <c r="A64" s="137"/>
      <c r="B64" s="140"/>
      <c r="C64" s="94"/>
      <c r="D64" s="94"/>
      <c r="E64" s="94"/>
      <c r="F64" s="95"/>
      <c r="G64" s="88"/>
      <c r="H64" s="89"/>
      <c r="I64" s="89"/>
      <c r="J64" s="89"/>
      <c r="K64" s="89"/>
      <c r="L64" s="132" t="s">
        <v>36</v>
      </c>
      <c r="M64" s="132"/>
      <c r="N64" s="33"/>
      <c r="O64" s="130"/>
      <c r="P64" s="131"/>
      <c r="Q64" s="116"/>
      <c r="R64" s="103"/>
      <c r="S64" s="102"/>
      <c r="T64" s="103"/>
      <c r="U64" s="103"/>
      <c r="V64" s="98"/>
      <c r="W64" s="92"/>
      <c r="X64" s="93"/>
    </row>
    <row r="65" spans="1:24" ht="18" customHeight="1">
      <c r="A65" s="137"/>
      <c r="B65" s="139" t="s">
        <v>64</v>
      </c>
      <c r="C65" s="92"/>
      <c r="D65" s="92"/>
      <c r="E65" s="92"/>
      <c r="F65" s="93"/>
      <c r="G65" s="114"/>
      <c r="H65" s="115"/>
      <c r="I65" s="115"/>
      <c r="J65" s="115"/>
      <c r="K65" s="115"/>
      <c r="L65" s="133" t="s">
        <v>33</v>
      </c>
      <c r="M65" s="133"/>
      <c r="N65" s="32"/>
      <c r="O65" s="121"/>
      <c r="P65" s="122"/>
      <c r="Q65" s="118"/>
      <c r="R65" s="107"/>
      <c r="S65" s="106"/>
      <c r="T65" s="107"/>
      <c r="U65" s="107"/>
      <c r="V65" s="100" t="s">
        <v>57</v>
      </c>
      <c r="W65" s="96"/>
      <c r="X65" s="97"/>
    </row>
    <row r="66" spans="1:24" ht="18" customHeight="1">
      <c r="A66" s="137"/>
      <c r="B66" s="140"/>
      <c r="C66" s="94"/>
      <c r="D66" s="94"/>
      <c r="E66" s="94"/>
      <c r="F66" s="95"/>
      <c r="G66" s="88"/>
      <c r="H66" s="89"/>
      <c r="I66" s="89"/>
      <c r="J66" s="89"/>
      <c r="K66" s="89"/>
      <c r="L66" s="132" t="s">
        <v>36</v>
      </c>
      <c r="M66" s="132"/>
      <c r="N66" s="33"/>
      <c r="O66" s="130"/>
      <c r="P66" s="131"/>
      <c r="Q66" s="116"/>
      <c r="R66" s="103"/>
      <c r="S66" s="102"/>
      <c r="T66" s="103"/>
      <c r="U66" s="103"/>
      <c r="V66" s="98"/>
      <c r="W66" s="92"/>
      <c r="X66" s="93"/>
    </row>
    <row r="67" spans="1:24" ht="18" customHeight="1">
      <c r="A67" s="137"/>
      <c r="B67" s="145" t="s">
        <v>149</v>
      </c>
      <c r="C67" s="92"/>
      <c r="D67" s="92"/>
      <c r="E67" s="92"/>
      <c r="F67" s="93"/>
      <c r="G67" s="114"/>
      <c r="H67" s="115"/>
      <c r="I67" s="115"/>
      <c r="J67" s="115"/>
      <c r="K67" s="115"/>
      <c r="L67" s="133" t="s">
        <v>33</v>
      </c>
      <c r="M67" s="133"/>
      <c r="N67" s="32"/>
      <c r="O67" s="121"/>
      <c r="P67" s="122"/>
      <c r="Q67" s="118"/>
      <c r="R67" s="107"/>
      <c r="S67" s="106"/>
      <c r="T67" s="107"/>
      <c r="U67" s="107"/>
      <c r="V67" s="100" t="s">
        <v>57</v>
      </c>
      <c r="W67" s="96"/>
      <c r="X67" s="97"/>
    </row>
    <row r="68" spans="1:24" ht="18" customHeight="1">
      <c r="A68" s="137"/>
      <c r="B68" s="140"/>
      <c r="C68" s="94"/>
      <c r="D68" s="94"/>
      <c r="E68" s="94"/>
      <c r="F68" s="95"/>
      <c r="G68" s="88"/>
      <c r="H68" s="89"/>
      <c r="I68" s="89"/>
      <c r="J68" s="89"/>
      <c r="K68" s="89"/>
      <c r="L68" s="132" t="s">
        <v>36</v>
      </c>
      <c r="M68" s="132"/>
      <c r="N68" s="33"/>
      <c r="O68" s="130"/>
      <c r="P68" s="131"/>
      <c r="Q68" s="116"/>
      <c r="R68" s="103"/>
      <c r="S68" s="102"/>
      <c r="T68" s="103"/>
      <c r="U68" s="103"/>
      <c r="V68" s="98"/>
      <c r="W68" s="92"/>
      <c r="X68" s="93"/>
    </row>
    <row r="69" spans="1:24" ht="18" customHeight="1">
      <c r="A69" s="137"/>
      <c r="B69" s="146" t="s">
        <v>65</v>
      </c>
      <c r="C69" s="92"/>
      <c r="D69" s="92"/>
      <c r="E69" s="92"/>
      <c r="F69" s="93"/>
      <c r="G69" s="114"/>
      <c r="H69" s="115"/>
      <c r="I69" s="115"/>
      <c r="J69" s="115"/>
      <c r="K69" s="115"/>
      <c r="L69" s="133" t="s">
        <v>33</v>
      </c>
      <c r="M69" s="133"/>
      <c r="N69" s="32"/>
      <c r="O69" s="121"/>
      <c r="P69" s="122"/>
      <c r="Q69" s="118"/>
      <c r="R69" s="107"/>
      <c r="S69" s="106"/>
      <c r="T69" s="107"/>
      <c r="U69" s="107"/>
      <c r="V69" s="100" t="s">
        <v>57</v>
      </c>
      <c r="W69" s="96"/>
      <c r="X69" s="97"/>
    </row>
    <row r="70" spans="1:24" ht="18" customHeight="1">
      <c r="A70" s="137"/>
      <c r="B70" s="140"/>
      <c r="C70" s="94"/>
      <c r="D70" s="94"/>
      <c r="E70" s="94"/>
      <c r="F70" s="95"/>
      <c r="G70" s="88"/>
      <c r="H70" s="89"/>
      <c r="I70" s="89"/>
      <c r="J70" s="89"/>
      <c r="K70" s="89"/>
      <c r="L70" s="132" t="s">
        <v>36</v>
      </c>
      <c r="M70" s="132"/>
      <c r="N70" s="33"/>
      <c r="O70" s="130"/>
      <c r="P70" s="131"/>
      <c r="Q70" s="116"/>
      <c r="R70" s="103"/>
      <c r="S70" s="102"/>
      <c r="T70" s="103"/>
      <c r="U70" s="103"/>
      <c r="V70" s="98"/>
      <c r="W70" s="92"/>
      <c r="X70" s="93"/>
    </row>
    <row r="71" spans="1:24" ht="18" customHeight="1">
      <c r="A71" s="137"/>
      <c r="B71" s="145" t="s">
        <v>66</v>
      </c>
      <c r="C71" s="92"/>
      <c r="D71" s="92"/>
      <c r="E71" s="92"/>
      <c r="F71" s="93"/>
      <c r="G71" s="114"/>
      <c r="H71" s="115"/>
      <c r="I71" s="115"/>
      <c r="J71" s="115"/>
      <c r="K71" s="115"/>
      <c r="L71" s="133" t="s">
        <v>33</v>
      </c>
      <c r="M71" s="133"/>
      <c r="N71" s="32"/>
      <c r="O71" s="121"/>
      <c r="P71" s="122"/>
      <c r="Q71" s="118"/>
      <c r="R71" s="107"/>
      <c r="S71" s="106"/>
      <c r="T71" s="107"/>
      <c r="U71" s="107"/>
      <c r="V71" s="100" t="s">
        <v>57</v>
      </c>
      <c r="W71" s="96"/>
      <c r="X71" s="97"/>
    </row>
    <row r="72" spans="1:24" ht="18" customHeight="1">
      <c r="A72" s="137"/>
      <c r="B72" s="140"/>
      <c r="C72" s="94"/>
      <c r="D72" s="94"/>
      <c r="E72" s="94"/>
      <c r="F72" s="95"/>
      <c r="G72" s="88"/>
      <c r="H72" s="89"/>
      <c r="I72" s="89"/>
      <c r="J72" s="89"/>
      <c r="K72" s="89"/>
      <c r="L72" s="132" t="s">
        <v>36</v>
      </c>
      <c r="M72" s="132"/>
      <c r="N72" s="33"/>
      <c r="O72" s="130"/>
      <c r="P72" s="131"/>
      <c r="Q72" s="116"/>
      <c r="R72" s="103"/>
      <c r="S72" s="102"/>
      <c r="T72" s="103"/>
      <c r="U72" s="103"/>
      <c r="V72" s="98"/>
      <c r="W72" s="92"/>
      <c r="X72" s="93"/>
    </row>
    <row r="73" spans="1:24" ht="18" customHeight="1">
      <c r="A73" s="137"/>
      <c r="B73" s="145" t="s">
        <v>67</v>
      </c>
      <c r="C73" s="92"/>
      <c r="D73" s="92"/>
      <c r="E73" s="92"/>
      <c r="F73" s="93"/>
      <c r="G73" s="114"/>
      <c r="H73" s="115"/>
      <c r="I73" s="115"/>
      <c r="J73" s="115"/>
      <c r="K73" s="115"/>
      <c r="L73" s="133" t="s">
        <v>33</v>
      </c>
      <c r="M73" s="133"/>
      <c r="N73" s="32"/>
      <c r="O73" s="121"/>
      <c r="P73" s="122"/>
      <c r="Q73" s="118"/>
      <c r="R73" s="107"/>
      <c r="S73" s="106"/>
      <c r="T73" s="107"/>
      <c r="U73" s="107"/>
      <c r="V73" s="100" t="s">
        <v>57</v>
      </c>
      <c r="W73" s="96"/>
      <c r="X73" s="97"/>
    </row>
    <row r="74" spans="1:24" ht="18" customHeight="1" thickBot="1">
      <c r="A74" s="138"/>
      <c r="B74" s="140"/>
      <c r="C74" s="94"/>
      <c r="D74" s="94"/>
      <c r="E74" s="94"/>
      <c r="F74" s="95"/>
      <c r="G74" s="88"/>
      <c r="H74" s="89"/>
      <c r="I74" s="89"/>
      <c r="J74" s="89"/>
      <c r="K74" s="89"/>
      <c r="L74" s="132" t="s">
        <v>36</v>
      </c>
      <c r="M74" s="132"/>
      <c r="N74" s="33"/>
      <c r="O74" s="123"/>
      <c r="P74" s="124"/>
      <c r="Q74" s="117"/>
      <c r="R74" s="109"/>
      <c r="S74" s="104"/>
      <c r="T74" s="105"/>
      <c r="U74" s="105"/>
      <c r="V74" s="99"/>
      <c r="W74" s="94"/>
      <c r="X74" s="95"/>
    </row>
    <row r="75" spans="1:24" ht="15.6" thickBot="1"/>
    <row r="76" spans="1:24" ht="33.75" customHeight="1">
      <c r="A76" s="125" t="s">
        <v>25</v>
      </c>
      <c r="B76" s="110"/>
      <c r="C76" s="110"/>
      <c r="D76" s="110"/>
      <c r="E76" s="110"/>
      <c r="F76" s="110"/>
      <c r="G76" s="125" t="s">
        <v>26</v>
      </c>
      <c r="H76" s="110"/>
      <c r="I76" s="110"/>
      <c r="J76" s="110"/>
      <c r="K76" s="110"/>
      <c r="L76" s="110"/>
      <c r="M76" s="110"/>
      <c r="N76" s="110"/>
      <c r="O76" s="126" t="s">
        <v>68</v>
      </c>
      <c r="P76" s="110"/>
      <c r="Q76" s="125" t="s">
        <v>28</v>
      </c>
      <c r="R76" s="110"/>
      <c r="S76" s="127" t="s">
        <v>29</v>
      </c>
      <c r="T76" s="128"/>
      <c r="U76" s="128"/>
      <c r="V76" s="129"/>
      <c r="W76" s="110" t="s">
        <v>30</v>
      </c>
      <c r="X76" s="111"/>
    </row>
    <row r="77" spans="1:24" ht="18" customHeight="1">
      <c r="A77" s="65" t="s">
        <v>69</v>
      </c>
      <c r="B77" s="66"/>
      <c r="C77" s="66"/>
      <c r="D77" s="66"/>
      <c r="E77" s="66"/>
      <c r="F77" s="67"/>
      <c r="G77" s="112"/>
      <c r="H77" s="113"/>
      <c r="I77" s="113"/>
      <c r="J77" s="113"/>
      <c r="K77" s="113"/>
      <c r="L77" s="34" t="s">
        <v>33</v>
      </c>
      <c r="M77" s="90" t="s">
        <v>70</v>
      </c>
      <c r="N77" s="90"/>
      <c r="O77" s="61" t="s">
        <v>51</v>
      </c>
      <c r="P77" s="62"/>
      <c r="Q77" s="118"/>
      <c r="R77" s="107"/>
      <c r="S77" s="106"/>
      <c r="T77" s="107"/>
      <c r="U77" s="107"/>
      <c r="V77" s="100" t="s">
        <v>34</v>
      </c>
      <c r="W77" s="96"/>
      <c r="X77" s="97"/>
    </row>
    <row r="78" spans="1:24" ht="18" customHeight="1">
      <c r="A78" s="68"/>
      <c r="B78" s="69"/>
      <c r="C78" s="69"/>
      <c r="D78" s="69"/>
      <c r="E78" s="69"/>
      <c r="F78" s="70"/>
      <c r="G78" s="88"/>
      <c r="H78" s="89"/>
      <c r="I78" s="89"/>
      <c r="J78" s="89"/>
      <c r="K78" s="89"/>
      <c r="L78" s="33" t="s">
        <v>36</v>
      </c>
      <c r="M78" s="91"/>
      <c r="N78" s="91"/>
      <c r="O78" s="63"/>
      <c r="P78" s="64"/>
      <c r="Q78" s="117"/>
      <c r="R78" s="109"/>
      <c r="S78" s="108"/>
      <c r="T78" s="109"/>
      <c r="U78" s="109"/>
      <c r="V78" s="101"/>
      <c r="W78" s="94"/>
      <c r="X78" s="95"/>
    </row>
    <row r="79" spans="1:24" ht="18" customHeight="1">
      <c r="A79" s="68"/>
      <c r="B79" s="69"/>
      <c r="C79" s="69"/>
      <c r="D79" s="69"/>
      <c r="E79" s="69"/>
      <c r="F79" s="70"/>
      <c r="G79" s="114"/>
      <c r="H79" s="115"/>
      <c r="I79" s="115"/>
      <c r="J79" s="115"/>
      <c r="K79" s="115"/>
      <c r="L79" s="35" t="s">
        <v>33</v>
      </c>
      <c r="M79" s="90" t="s">
        <v>71</v>
      </c>
      <c r="N79" s="90"/>
      <c r="O79" s="119" t="s">
        <v>51</v>
      </c>
      <c r="P79" s="120"/>
      <c r="Q79" s="116"/>
      <c r="R79" s="103"/>
      <c r="S79" s="102"/>
      <c r="T79" s="103"/>
      <c r="U79" s="103"/>
      <c r="V79" s="98" t="s">
        <v>34</v>
      </c>
      <c r="W79" s="92"/>
      <c r="X79" s="93"/>
    </row>
    <row r="80" spans="1:24" ht="18" customHeight="1" thickBot="1">
      <c r="A80" s="71"/>
      <c r="B80" s="72"/>
      <c r="C80" s="72"/>
      <c r="D80" s="72"/>
      <c r="E80" s="72"/>
      <c r="F80" s="73"/>
      <c r="G80" s="88"/>
      <c r="H80" s="89"/>
      <c r="I80" s="89"/>
      <c r="J80" s="89"/>
      <c r="K80" s="89"/>
      <c r="L80" s="33" t="s">
        <v>36</v>
      </c>
      <c r="M80" s="91"/>
      <c r="N80" s="91"/>
      <c r="O80" s="63"/>
      <c r="P80" s="64"/>
      <c r="Q80" s="117"/>
      <c r="R80" s="109"/>
      <c r="S80" s="104"/>
      <c r="T80" s="105"/>
      <c r="U80" s="105"/>
      <c r="V80" s="99"/>
      <c r="W80" s="94"/>
      <c r="X80" s="95"/>
    </row>
    <row r="82" spans="1:24">
      <c r="A82" s="29" t="s">
        <v>72</v>
      </c>
      <c r="B82" s="30" t="s">
        <v>73</v>
      </c>
    </row>
    <row r="83" spans="1:24">
      <c r="A83" s="29" t="s">
        <v>72</v>
      </c>
      <c r="B83" s="30" t="s">
        <v>74</v>
      </c>
    </row>
    <row r="84" spans="1:24">
      <c r="A84" s="29"/>
      <c r="B84" s="30" t="s">
        <v>75</v>
      </c>
    </row>
    <row r="85" spans="1:24">
      <c r="A85" s="29" t="s">
        <v>72</v>
      </c>
      <c r="B85" s="30" t="s">
        <v>76</v>
      </c>
    </row>
    <row r="86" spans="1:24">
      <c r="A86" s="29"/>
      <c r="B86" s="30" t="s">
        <v>77</v>
      </c>
    </row>
    <row r="87" spans="1:24" ht="15.6" thickBot="1"/>
    <row r="88" spans="1:24" ht="15.6" thickBot="1">
      <c r="A88" s="74" t="s">
        <v>78</v>
      </c>
      <c r="B88" s="75"/>
      <c r="C88" s="75"/>
      <c r="D88" s="76"/>
      <c r="G88" s="60" t="s">
        <v>79</v>
      </c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78">
        <f>SUM('様式1_使用許可申請書（別表1）'!U88:X88)</f>
        <v>0</v>
      </c>
      <c r="S88" s="78"/>
      <c r="T88" s="78"/>
      <c r="U88" s="79"/>
      <c r="V88" s="77" t="s">
        <v>57</v>
      </c>
      <c r="W88" s="59"/>
      <c r="X88" s="59"/>
    </row>
    <row r="89" spans="1:24" ht="15.6" thickBot="1">
      <c r="A89" s="82"/>
      <c r="B89" s="83"/>
      <c r="C89" s="83"/>
      <c r="D89" s="84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78"/>
      <c r="S89" s="78"/>
      <c r="T89" s="78"/>
      <c r="U89" s="79"/>
      <c r="V89" s="77"/>
      <c r="W89" s="59"/>
      <c r="X89" s="59"/>
    </row>
    <row r="90" spans="1:24" ht="15.6" thickBot="1">
      <c r="A90" s="82"/>
      <c r="B90" s="83"/>
      <c r="C90" s="83"/>
      <c r="D90" s="84"/>
      <c r="G90" s="60" t="s">
        <v>80</v>
      </c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80" t="s">
        <v>81</v>
      </c>
      <c r="S90" s="80"/>
      <c r="T90" s="80"/>
      <c r="U90" s="81"/>
      <c r="V90" s="77"/>
      <c r="W90" s="59"/>
      <c r="X90" s="59"/>
    </row>
    <row r="91" spans="1:24" ht="15.6" thickBot="1">
      <c r="A91" s="82"/>
      <c r="B91" s="83"/>
      <c r="C91" s="83"/>
      <c r="D91" s="84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80"/>
      <c r="S91" s="80"/>
      <c r="T91" s="80"/>
      <c r="U91" s="81"/>
      <c r="V91" s="77"/>
      <c r="W91" s="59"/>
      <c r="X91" s="59"/>
    </row>
    <row r="92" spans="1:24" ht="15.6" thickBot="1">
      <c r="A92" s="82"/>
      <c r="B92" s="83"/>
      <c r="C92" s="83"/>
      <c r="D92" s="84"/>
      <c r="G92" s="60" t="s">
        <v>82</v>
      </c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78">
        <f>SUM(R88)</f>
        <v>0</v>
      </c>
      <c r="S92" s="78"/>
      <c r="T92" s="78"/>
      <c r="U92" s="79"/>
      <c r="V92" s="77" t="s">
        <v>57</v>
      </c>
      <c r="W92" s="59"/>
      <c r="X92" s="59"/>
    </row>
    <row r="93" spans="1:24" ht="15.6" thickBot="1">
      <c r="A93" s="85"/>
      <c r="B93" s="86"/>
      <c r="C93" s="86"/>
      <c r="D93" s="87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78"/>
      <c r="S93" s="78"/>
      <c r="T93" s="78"/>
      <c r="U93" s="79"/>
      <c r="V93" s="77"/>
      <c r="W93" s="59"/>
      <c r="X93" s="59"/>
    </row>
    <row r="94" spans="1:24" ht="15.6" thickBot="1">
      <c r="G94" s="60" t="s">
        <v>151</v>
      </c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78"/>
      <c r="S94" s="78"/>
      <c r="T94" s="78"/>
      <c r="U94" s="79"/>
      <c r="V94" s="77" t="s">
        <v>57</v>
      </c>
      <c r="W94" s="59"/>
      <c r="X94" s="59"/>
    </row>
    <row r="95" spans="1:24" ht="15.6" thickBot="1"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78"/>
      <c r="S95" s="78"/>
      <c r="T95" s="78"/>
      <c r="U95" s="79"/>
      <c r="V95" s="77"/>
      <c r="W95" s="59"/>
      <c r="X95" s="59"/>
    </row>
    <row r="96" spans="1:24" ht="15.6" thickBot="1">
      <c r="G96" s="60" t="s">
        <v>152</v>
      </c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78">
        <f>SUM(R92)</f>
        <v>0</v>
      </c>
      <c r="S96" s="78"/>
      <c r="T96" s="78"/>
      <c r="U96" s="79"/>
      <c r="V96" s="77" t="s">
        <v>57</v>
      </c>
      <c r="W96" s="59"/>
      <c r="X96" s="59"/>
    </row>
    <row r="97" spans="7:24" ht="15.6" thickBot="1"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78"/>
      <c r="S97" s="78"/>
      <c r="T97" s="78"/>
      <c r="U97" s="79"/>
      <c r="V97" s="77"/>
      <c r="W97" s="59"/>
      <c r="X97" s="59"/>
    </row>
  </sheetData>
  <mergeCells count="346">
    <mergeCell ref="G94:Q95"/>
    <mergeCell ref="R94:U95"/>
    <mergeCell ref="V94:V95"/>
    <mergeCell ref="W94:X95"/>
    <mergeCell ref="G96:Q97"/>
    <mergeCell ref="R96:U97"/>
    <mergeCell ref="V96:V97"/>
    <mergeCell ref="W96:X97"/>
    <mergeCell ref="R3:S3"/>
    <mergeCell ref="O7:X7"/>
    <mergeCell ref="O8:X8"/>
    <mergeCell ref="O9:X9"/>
    <mergeCell ref="M7:N7"/>
    <mergeCell ref="M8:N8"/>
    <mergeCell ref="M9:N9"/>
    <mergeCell ref="W18:X18"/>
    <mergeCell ref="S18:V18"/>
    <mergeCell ref="G18:N18"/>
    <mergeCell ref="O18:P18"/>
    <mergeCell ref="Q18:R18"/>
    <mergeCell ref="P15:X15"/>
    <mergeCell ref="P14:X14"/>
    <mergeCell ref="G15:O15"/>
    <mergeCell ref="G14:O14"/>
    <mergeCell ref="G16:I16"/>
    <mergeCell ref="J16:N16"/>
    <mergeCell ref="M10:N10"/>
    <mergeCell ref="P10:W10"/>
    <mergeCell ref="A13:F13"/>
    <mergeCell ref="A12:F12"/>
    <mergeCell ref="G13:X13"/>
    <mergeCell ref="G12:X12"/>
    <mergeCell ref="P16:X16"/>
    <mergeCell ref="A19:A22"/>
    <mergeCell ref="B19:F20"/>
    <mergeCell ref="B21:F22"/>
    <mergeCell ref="B25:F26"/>
    <mergeCell ref="A18:F18"/>
    <mergeCell ref="A16:F16"/>
    <mergeCell ref="A15:F15"/>
    <mergeCell ref="A14:F14"/>
    <mergeCell ref="A23:F24"/>
    <mergeCell ref="G23:K23"/>
    <mergeCell ref="L23:M23"/>
    <mergeCell ref="O23:P24"/>
    <mergeCell ref="Q23:R24"/>
    <mergeCell ref="S23:U24"/>
    <mergeCell ref="V23:V24"/>
    <mergeCell ref="W23:X24"/>
    <mergeCell ref="G24:K24"/>
    <mergeCell ref="L24:M24"/>
    <mergeCell ref="C27:F28"/>
    <mergeCell ref="C29:F30"/>
    <mergeCell ref="C31:F32"/>
    <mergeCell ref="C33:F34"/>
    <mergeCell ref="C35:F36"/>
    <mergeCell ref="C37:F38"/>
    <mergeCell ref="B39:F40"/>
    <mergeCell ref="B41:F42"/>
    <mergeCell ref="B43:F44"/>
    <mergeCell ref="A45:F46"/>
    <mergeCell ref="G27:K27"/>
    <mergeCell ref="G31:K31"/>
    <mergeCell ref="G35:K35"/>
    <mergeCell ref="G39:K39"/>
    <mergeCell ref="A25:A44"/>
    <mergeCell ref="L27:M27"/>
    <mergeCell ref="G28:K28"/>
    <mergeCell ref="L28:M28"/>
    <mergeCell ref="G29:K29"/>
    <mergeCell ref="L29:M29"/>
    <mergeCell ref="G30:K30"/>
    <mergeCell ref="L30:M30"/>
    <mergeCell ref="G25:K25"/>
    <mergeCell ref="L25:M25"/>
    <mergeCell ref="G26:K26"/>
    <mergeCell ref="L26:M26"/>
    <mergeCell ref="G38:K38"/>
    <mergeCell ref="L38:M38"/>
    <mergeCell ref="L31:M31"/>
    <mergeCell ref="G32:K32"/>
    <mergeCell ref="L32:M32"/>
    <mergeCell ref="G33:K33"/>
    <mergeCell ref="L33:M33"/>
    <mergeCell ref="G34:K34"/>
    <mergeCell ref="L34:M34"/>
    <mergeCell ref="G46:K46"/>
    <mergeCell ref="L46:M46"/>
    <mergeCell ref="G21:K22"/>
    <mergeCell ref="G19:K20"/>
    <mergeCell ref="L19:M20"/>
    <mergeCell ref="L21:M22"/>
    <mergeCell ref="G43:K43"/>
    <mergeCell ref="L43:M43"/>
    <mergeCell ref="G44:K44"/>
    <mergeCell ref="L44:M44"/>
    <mergeCell ref="G45:K45"/>
    <mergeCell ref="L45:M45"/>
    <mergeCell ref="L39:M39"/>
    <mergeCell ref="G40:K40"/>
    <mergeCell ref="L40:M40"/>
    <mergeCell ref="G41:K41"/>
    <mergeCell ref="L41:M41"/>
    <mergeCell ref="G42:K42"/>
    <mergeCell ref="L42:M42"/>
    <mergeCell ref="L35:M35"/>
    <mergeCell ref="G36:K36"/>
    <mergeCell ref="L36:M36"/>
    <mergeCell ref="G37:K37"/>
    <mergeCell ref="L37:M37"/>
    <mergeCell ref="O25:P26"/>
    <mergeCell ref="O27:P28"/>
    <mergeCell ref="Q27:R28"/>
    <mergeCell ref="S27:U28"/>
    <mergeCell ref="V27:V28"/>
    <mergeCell ref="W27:X28"/>
    <mergeCell ref="V19:V22"/>
    <mergeCell ref="W19:X22"/>
    <mergeCell ref="W25:X26"/>
    <mergeCell ref="V25:V26"/>
    <mergeCell ref="S25:U26"/>
    <mergeCell ref="Q25:R26"/>
    <mergeCell ref="S19:U22"/>
    <mergeCell ref="Q19:R22"/>
    <mergeCell ref="O19:P22"/>
    <mergeCell ref="O29:P30"/>
    <mergeCell ref="Q29:R30"/>
    <mergeCell ref="S29:U30"/>
    <mergeCell ref="V29:V30"/>
    <mergeCell ref="W29:X30"/>
    <mergeCell ref="O31:P32"/>
    <mergeCell ref="Q31:R32"/>
    <mergeCell ref="S31:U32"/>
    <mergeCell ref="V31:V32"/>
    <mergeCell ref="W31:X32"/>
    <mergeCell ref="O33:P34"/>
    <mergeCell ref="Q33:R34"/>
    <mergeCell ref="S33:U34"/>
    <mergeCell ref="V33:V34"/>
    <mergeCell ref="W33:X34"/>
    <mergeCell ref="O35:P36"/>
    <mergeCell ref="Q35:R36"/>
    <mergeCell ref="S35:U36"/>
    <mergeCell ref="V35:V36"/>
    <mergeCell ref="W35:X36"/>
    <mergeCell ref="W41:X42"/>
    <mergeCell ref="O43:P44"/>
    <mergeCell ref="Q43:R44"/>
    <mergeCell ref="S43:U44"/>
    <mergeCell ref="V43:V44"/>
    <mergeCell ref="W43:X44"/>
    <mergeCell ref="O37:P38"/>
    <mergeCell ref="Q37:R38"/>
    <mergeCell ref="S37:U38"/>
    <mergeCell ref="V37:V38"/>
    <mergeCell ref="W37:X38"/>
    <mergeCell ref="O39:P40"/>
    <mergeCell ref="Q39:R40"/>
    <mergeCell ref="S39:U40"/>
    <mergeCell ref="V39:V40"/>
    <mergeCell ref="W39:X40"/>
    <mergeCell ref="W48:X48"/>
    <mergeCell ref="N19:N20"/>
    <mergeCell ref="N21:N22"/>
    <mergeCell ref="B73:F74"/>
    <mergeCell ref="B71:F72"/>
    <mergeCell ref="B69:F70"/>
    <mergeCell ref="B67:F68"/>
    <mergeCell ref="B65:F66"/>
    <mergeCell ref="B63:F64"/>
    <mergeCell ref="B61:F62"/>
    <mergeCell ref="O45:P46"/>
    <mergeCell ref="Q45:R46"/>
    <mergeCell ref="S45:U46"/>
    <mergeCell ref="V45:V46"/>
    <mergeCell ref="W45:X46"/>
    <mergeCell ref="A48:F48"/>
    <mergeCell ref="G48:N48"/>
    <mergeCell ref="O48:P48"/>
    <mergeCell ref="Q48:R48"/>
    <mergeCell ref="S48:V48"/>
    <mergeCell ref="O41:P42"/>
    <mergeCell ref="Q41:R42"/>
    <mergeCell ref="S41:U42"/>
    <mergeCell ref="V41:V42"/>
    <mergeCell ref="L53:M53"/>
    <mergeCell ref="G54:K54"/>
    <mergeCell ref="L54:M54"/>
    <mergeCell ref="G55:K55"/>
    <mergeCell ref="L55:M55"/>
    <mergeCell ref="G56:K56"/>
    <mergeCell ref="L56:M56"/>
    <mergeCell ref="A49:A74"/>
    <mergeCell ref="G49:K49"/>
    <mergeCell ref="L49:M49"/>
    <mergeCell ref="G50:K50"/>
    <mergeCell ref="L50:M50"/>
    <mergeCell ref="G51:K51"/>
    <mergeCell ref="L51:M51"/>
    <mergeCell ref="G52:K52"/>
    <mergeCell ref="L52:M52"/>
    <mergeCell ref="G53:K53"/>
    <mergeCell ref="B59:F60"/>
    <mergeCell ref="B57:F58"/>
    <mergeCell ref="B55:F56"/>
    <mergeCell ref="B53:F54"/>
    <mergeCell ref="B51:F52"/>
    <mergeCell ref="B49:F50"/>
    <mergeCell ref="G60:K60"/>
    <mergeCell ref="L60:M60"/>
    <mergeCell ref="G61:K61"/>
    <mergeCell ref="L61:M61"/>
    <mergeCell ref="G62:K62"/>
    <mergeCell ref="L62:M62"/>
    <mergeCell ref="G57:K57"/>
    <mergeCell ref="L57:M57"/>
    <mergeCell ref="G58:K58"/>
    <mergeCell ref="L58:M58"/>
    <mergeCell ref="G59:K59"/>
    <mergeCell ref="L59:M59"/>
    <mergeCell ref="G66:K66"/>
    <mergeCell ref="L66:M66"/>
    <mergeCell ref="G67:K67"/>
    <mergeCell ref="L67:M67"/>
    <mergeCell ref="G68:K68"/>
    <mergeCell ref="L68:M68"/>
    <mergeCell ref="G63:K63"/>
    <mergeCell ref="L63:M63"/>
    <mergeCell ref="G64:K64"/>
    <mergeCell ref="L64:M64"/>
    <mergeCell ref="G65:K65"/>
    <mergeCell ref="L65:M65"/>
    <mergeCell ref="W49:X50"/>
    <mergeCell ref="V49:V50"/>
    <mergeCell ref="S49:U50"/>
    <mergeCell ref="Q49:R50"/>
    <mergeCell ref="O49:P50"/>
    <mergeCell ref="O51:P52"/>
    <mergeCell ref="Q51:R52"/>
    <mergeCell ref="S51:U52"/>
    <mergeCell ref="V51:V52"/>
    <mergeCell ref="W51:X52"/>
    <mergeCell ref="O53:P54"/>
    <mergeCell ref="Q53:R54"/>
    <mergeCell ref="S53:U54"/>
    <mergeCell ref="V53:V54"/>
    <mergeCell ref="W53:X54"/>
    <mergeCell ref="O55:P56"/>
    <mergeCell ref="Q55:R56"/>
    <mergeCell ref="S55:U56"/>
    <mergeCell ref="V55:V56"/>
    <mergeCell ref="W55:X56"/>
    <mergeCell ref="O57:P58"/>
    <mergeCell ref="Q57:R58"/>
    <mergeCell ref="S57:U58"/>
    <mergeCell ref="V57:V58"/>
    <mergeCell ref="W57:X58"/>
    <mergeCell ref="O59:P60"/>
    <mergeCell ref="Q59:R60"/>
    <mergeCell ref="S59:U60"/>
    <mergeCell ref="V59:V60"/>
    <mergeCell ref="W59:X60"/>
    <mergeCell ref="O61:P62"/>
    <mergeCell ref="Q61:R62"/>
    <mergeCell ref="S61:U62"/>
    <mergeCell ref="V61:V62"/>
    <mergeCell ref="W61:X62"/>
    <mergeCell ref="O63:P64"/>
    <mergeCell ref="Q63:R64"/>
    <mergeCell ref="S63:U64"/>
    <mergeCell ref="V63:V64"/>
    <mergeCell ref="W63:X64"/>
    <mergeCell ref="W69:X70"/>
    <mergeCell ref="O71:P72"/>
    <mergeCell ref="Q71:R72"/>
    <mergeCell ref="S71:U72"/>
    <mergeCell ref="V71:V72"/>
    <mergeCell ref="W71:X72"/>
    <mergeCell ref="O65:P66"/>
    <mergeCell ref="Q65:R66"/>
    <mergeCell ref="S65:U66"/>
    <mergeCell ref="V65:V66"/>
    <mergeCell ref="W65:X66"/>
    <mergeCell ref="O67:P68"/>
    <mergeCell ref="Q67:R68"/>
    <mergeCell ref="S67:U68"/>
    <mergeCell ref="V67:V68"/>
    <mergeCell ref="W67:X68"/>
    <mergeCell ref="A76:F76"/>
    <mergeCell ref="G76:N76"/>
    <mergeCell ref="O76:P76"/>
    <mergeCell ref="Q76:R76"/>
    <mergeCell ref="S76:V76"/>
    <mergeCell ref="O69:P70"/>
    <mergeCell ref="Q69:R70"/>
    <mergeCell ref="S69:U70"/>
    <mergeCell ref="V69:V70"/>
    <mergeCell ref="G72:K72"/>
    <mergeCell ref="L72:M72"/>
    <mergeCell ref="G73:K73"/>
    <mergeCell ref="L73:M73"/>
    <mergeCell ref="G74:K74"/>
    <mergeCell ref="L74:M74"/>
    <mergeCell ref="G69:K69"/>
    <mergeCell ref="L69:M69"/>
    <mergeCell ref="G70:K70"/>
    <mergeCell ref="L70:M70"/>
    <mergeCell ref="G71:K71"/>
    <mergeCell ref="L71:M71"/>
    <mergeCell ref="S77:U78"/>
    <mergeCell ref="W76:X76"/>
    <mergeCell ref="G77:K77"/>
    <mergeCell ref="G78:K78"/>
    <mergeCell ref="G79:K79"/>
    <mergeCell ref="Q79:R80"/>
    <mergeCell ref="Q77:R78"/>
    <mergeCell ref="O79:P80"/>
    <mergeCell ref="O73:P74"/>
    <mergeCell ref="Q73:R74"/>
    <mergeCell ref="S73:U74"/>
    <mergeCell ref="V73:V74"/>
    <mergeCell ref="W73:X74"/>
    <mergeCell ref="W92:X93"/>
    <mergeCell ref="W90:X91"/>
    <mergeCell ref="W88:X89"/>
    <mergeCell ref="G92:Q93"/>
    <mergeCell ref="G90:Q91"/>
    <mergeCell ref="G88:Q89"/>
    <mergeCell ref="O77:P78"/>
    <mergeCell ref="A77:F80"/>
    <mergeCell ref="A88:D88"/>
    <mergeCell ref="V92:V93"/>
    <mergeCell ref="V90:V91"/>
    <mergeCell ref="V88:V89"/>
    <mergeCell ref="R92:U93"/>
    <mergeCell ref="R90:U91"/>
    <mergeCell ref="R88:U89"/>
    <mergeCell ref="A89:D93"/>
    <mergeCell ref="G80:K80"/>
    <mergeCell ref="M79:N80"/>
    <mergeCell ref="M77:N78"/>
    <mergeCell ref="W79:X80"/>
    <mergeCell ref="W77:X78"/>
    <mergeCell ref="V79:V80"/>
    <mergeCell ref="V77:V78"/>
    <mergeCell ref="S79:U80"/>
  </mergeCells>
  <phoneticPr fontId="2"/>
  <conditionalFormatting sqref="G12:X13">
    <cfRule type="containsBlanks" dxfId="12" priority="2">
      <formula>LEN(TRIM(G12))=0</formula>
    </cfRule>
  </conditionalFormatting>
  <conditionalFormatting sqref="J16:N16">
    <cfRule type="containsBlanks" dxfId="11" priority="1">
      <formula>LEN(TRIM(J16))=0</formula>
    </cfRule>
  </conditionalFormatting>
  <conditionalFormatting sqref="R3:S3 U3 W3 O7:X9 P10:W10">
    <cfRule type="containsBlanks" dxfId="10" priority="3">
      <formula>LEN(TRIM(O3))=0</formula>
    </cfRule>
  </conditionalFormatting>
  <dataValidations count="1">
    <dataValidation allowBlank="1" showInputMessage="1" showErrorMessage="1" prompt="大会やフェスティバル利用の場合は、観客の数も加算して下さい。" sqref="G13:X13" xr:uid="{D0FEAF45-1B5C-4694-98BF-795F85650D96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94"/>
  <sheetViews>
    <sheetView view="pageBreakPreview" zoomScaleNormal="100" zoomScaleSheetLayoutView="100" workbookViewId="0">
      <selection activeCell="H2" sqref="H2:P2"/>
    </sheetView>
  </sheetViews>
  <sheetFormatPr defaultRowHeight="15"/>
  <cols>
    <col min="1" max="16" width="3.36328125" customWidth="1"/>
    <col min="17" max="17" width="4.1796875" bestFit="1" customWidth="1"/>
    <col min="18" max="19" width="4.453125" customWidth="1"/>
    <col min="20" max="21" width="3.6328125" customWidth="1"/>
    <col min="22" max="29" width="3.90625" customWidth="1"/>
    <col min="30" max="30" width="2.1796875" customWidth="1"/>
    <col min="32" max="32" width="8.90625" customWidth="1"/>
  </cols>
  <sheetData>
    <row r="1" spans="1:33">
      <c r="A1" s="162" t="s">
        <v>83</v>
      </c>
      <c r="B1" s="163"/>
      <c r="C1" s="163"/>
      <c r="D1" s="163"/>
      <c r="E1" s="163"/>
      <c r="F1" s="163"/>
      <c r="G1" s="9" t="s">
        <v>11</v>
      </c>
      <c r="H1" s="170" t="s">
        <v>84</v>
      </c>
      <c r="I1" s="170"/>
      <c r="J1" s="170"/>
      <c r="K1" s="170"/>
      <c r="L1" s="170"/>
      <c r="M1" s="170"/>
      <c r="N1" s="170"/>
      <c r="O1" s="170"/>
      <c r="P1" s="171"/>
      <c r="Q1" s="25" t="s">
        <v>85</v>
      </c>
      <c r="AF1" t="s">
        <v>84</v>
      </c>
      <c r="AG1" t="s">
        <v>20</v>
      </c>
    </row>
    <row r="2" spans="1:33" ht="37.5" customHeight="1">
      <c r="A2" s="175" t="s">
        <v>86</v>
      </c>
      <c r="B2" s="163"/>
      <c r="C2" s="163"/>
      <c r="D2" s="163"/>
      <c r="E2" s="163"/>
      <c r="F2" s="163"/>
      <c r="G2" s="9" t="s">
        <v>11</v>
      </c>
      <c r="H2" s="170" t="s">
        <v>21</v>
      </c>
      <c r="I2" s="170"/>
      <c r="J2" s="170"/>
      <c r="K2" s="170"/>
      <c r="L2" s="170"/>
      <c r="M2" s="170"/>
      <c r="N2" s="170"/>
      <c r="O2" s="170"/>
      <c r="P2" s="171"/>
      <c r="Q2" s="25" t="s">
        <v>85</v>
      </c>
      <c r="AF2" t="s">
        <v>87</v>
      </c>
      <c r="AG2" t="s">
        <v>21</v>
      </c>
    </row>
    <row r="3" spans="1:33" ht="19.2" customHeight="1">
      <c r="A3" s="11" t="s">
        <v>88</v>
      </c>
      <c r="Q3" s="5"/>
      <c r="R3" s="5"/>
      <c r="S3" s="5"/>
      <c r="T3" s="20" t="s">
        <v>89</v>
      </c>
      <c r="U3" s="337" t="e">
        <f>DATE(様式1_使用許可申請書!R3,様式1_使用許可申請書!U3,様式1_使用許可申請書!W3)</f>
        <v>#NUM!</v>
      </c>
      <c r="V3" s="337"/>
      <c r="W3" s="337"/>
      <c r="X3" s="337"/>
      <c r="Y3" s="337"/>
    </row>
    <row r="4" spans="1:33" ht="27" customHeight="1">
      <c r="A4" s="50" t="s">
        <v>90</v>
      </c>
      <c r="B4" s="28"/>
      <c r="C4" s="28"/>
      <c r="D4" s="28"/>
      <c r="E4" s="28"/>
      <c r="F4" s="28"/>
      <c r="M4" s="13"/>
      <c r="N4" s="13"/>
      <c r="U4" s="336">
        <f>様式1_使用許可申請書!O7</f>
        <v>0</v>
      </c>
      <c r="V4" s="336"/>
      <c r="W4" s="336"/>
      <c r="X4" s="336"/>
      <c r="Y4" s="336"/>
      <c r="Z4" s="336"/>
      <c r="AA4" s="336"/>
      <c r="AB4" s="336"/>
      <c r="AC4" s="336"/>
    </row>
    <row r="5" spans="1:33" ht="7.5" customHeight="1" thickBot="1">
      <c r="A5" s="14"/>
      <c r="B5" s="8"/>
      <c r="C5" s="8"/>
      <c r="D5" s="8"/>
      <c r="E5" s="8"/>
      <c r="F5" s="8"/>
      <c r="G5" s="5"/>
      <c r="H5" s="5"/>
      <c r="I5" s="5"/>
      <c r="J5" s="5"/>
      <c r="K5" s="5"/>
      <c r="L5" s="5"/>
      <c r="M5" s="21"/>
      <c r="N5" s="21"/>
      <c r="O5" s="5"/>
      <c r="P5" s="5"/>
      <c r="U5" s="22"/>
      <c r="V5" s="22"/>
      <c r="W5" s="22"/>
      <c r="X5" s="22"/>
      <c r="Y5" s="22"/>
      <c r="Z5" s="22"/>
      <c r="AA5" s="22"/>
      <c r="AB5" s="22"/>
      <c r="AC5" s="22"/>
    </row>
    <row r="6" spans="1:33" ht="33.75" customHeight="1" thickBot="1">
      <c r="A6" s="332" t="s">
        <v>91</v>
      </c>
      <c r="B6" s="333"/>
      <c r="C6" s="333"/>
      <c r="D6" s="333"/>
      <c r="E6" s="333"/>
      <c r="F6" s="333"/>
      <c r="G6" s="333"/>
      <c r="H6" s="333"/>
      <c r="I6" s="332" t="s">
        <v>26</v>
      </c>
      <c r="J6" s="333"/>
      <c r="K6" s="333"/>
      <c r="L6" s="333"/>
      <c r="M6" s="333"/>
      <c r="N6" s="333"/>
      <c r="O6" s="333"/>
      <c r="P6" s="333"/>
      <c r="Q6" s="247"/>
      <c r="R6" s="37" t="s">
        <v>53</v>
      </c>
      <c r="S6" s="38" t="s">
        <v>27</v>
      </c>
      <c r="T6" s="259" t="s">
        <v>28</v>
      </c>
      <c r="U6" s="247"/>
      <c r="V6" s="264" t="s">
        <v>29</v>
      </c>
      <c r="W6" s="265"/>
      <c r="X6" s="265"/>
      <c r="Y6" s="266"/>
      <c r="Z6" s="247" t="s">
        <v>30</v>
      </c>
      <c r="AA6" s="247"/>
      <c r="AB6" s="247"/>
      <c r="AC6" s="248"/>
      <c r="AE6" s="10" t="s">
        <v>92</v>
      </c>
      <c r="AF6" s="10" t="s">
        <v>93</v>
      </c>
      <c r="AG6" s="10" t="s">
        <v>94</v>
      </c>
    </row>
    <row r="7" spans="1:33" ht="21" customHeight="1" thickTop="1">
      <c r="A7" s="310" t="s">
        <v>31</v>
      </c>
      <c r="B7" s="310" t="s">
        <v>95</v>
      </c>
      <c r="C7" s="314" t="s">
        <v>96</v>
      </c>
      <c r="D7" s="315"/>
      <c r="E7" s="246" t="s">
        <v>97</v>
      </c>
      <c r="F7" s="222"/>
      <c r="G7" s="222"/>
      <c r="H7" s="223"/>
      <c r="I7" s="184"/>
      <c r="J7" s="185"/>
      <c r="K7" s="185"/>
      <c r="L7" s="185"/>
      <c r="M7" s="185"/>
      <c r="N7" s="185"/>
      <c r="O7" s="334"/>
      <c r="P7" s="335"/>
      <c r="Q7" s="39" t="s">
        <v>33</v>
      </c>
      <c r="R7" s="271" t="str">
        <f>IF(I7=0,"",SUM(I8,-I7,1))</f>
        <v/>
      </c>
      <c r="S7" s="273"/>
      <c r="T7" s="190">
        <f>IF($H$1="町外在住 または JFA登録団体以外",1720,1440)</f>
        <v>1440</v>
      </c>
      <c r="U7" s="187"/>
      <c r="V7" s="194" t="str">
        <f>IF(Z$7=1,AG7,AF7)</f>
        <v/>
      </c>
      <c r="W7" s="195"/>
      <c r="X7" s="195"/>
      <c r="Y7" s="176" t="s">
        <v>34</v>
      </c>
      <c r="Z7" s="288"/>
      <c r="AA7" s="289" t="s">
        <v>98</v>
      </c>
      <c r="AB7" s="289"/>
      <c r="AC7" s="290"/>
      <c r="AE7" s="338">
        <f>SUM(O8,-O7)</f>
        <v>0</v>
      </c>
      <c r="AF7" s="339" t="str">
        <f>IF(R7="","",IF($H$2="有",ROUND((T8*S7)*R7,0),IF($H$2="無",ROUND((T7*S7)*R7,0),"")))</f>
        <v/>
      </c>
      <c r="AG7" s="339" t="str">
        <f>IF(R7="","",IF($H$2="有",ROUND(((T8*S7)*R7)*2,0),IF($H$2="無",ROUND(((T7*S7)*R7)*2,0),"")))</f>
        <v/>
      </c>
    </row>
    <row r="8" spans="1:33" ht="21" customHeight="1">
      <c r="A8" s="310"/>
      <c r="B8" s="310"/>
      <c r="C8" s="314"/>
      <c r="D8" s="315"/>
      <c r="E8" s="318"/>
      <c r="F8" s="319"/>
      <c r="G8" s="319"/>
      <c r="H8" s="320"/>
      <c r="I8" s="322"/>
      <c r="J8" s="323"/>
      <c r="K8" s="323"/>
      <c r="L8" s="323"/>
      <c r="M8" s="323"/>
      <c r="N8" s="323"/>
      <c r="O8" s="324"/>
      <c r="P8" s="325"/>
      <c r="Q8" s="40" t="s">
        <v>36</v>
      </c>
      <c r="R8" s="321"/>
      <c r="S8" s="304"/>
      <c r="T8" s="308" t="str">
        <f>IF($H$2="有",ROUND(T7*2,0),"－")</f>
        <v>－</v>
      </c>
      <c r="U8" s="309"/>
      <c r="V8" s="305"/>
      <c r="W8" s="306"/>
      <c r="X8" s="306"/>
      <c r="Y8" s="307"/>
      <c r="Z8" s="288"/>
      <c r="AA8" s="289"/>
      <c r="AB8" s="289"/>
      <c r="AC8" s="290"/>
      <c r="AE8" s="338"/>
      <c r="AF8" s="339"/>
      <c r="AG8" s="339"/>
    </row>
    <row r="9" spans="1:33" ht="21" customHeight="1">
      <c r="A9" s="310"/>
      <c r="B9" s="310"/>
      <c r="C9" s="314"/>
      <c r="D9" s="315"/>
      <c r="E9" s="246" t="s">
        <v>99</v>
      </c>
      <c r="F9" s="222"/>
      <c r="G9" s="222"/>
      <c r="H9" s="223"/>
      <c r="I9" s="184"/>
      <c r="J9" s="185"/>
      <c r="K9" s="185"/>
      <c r="L9" s="185"/>
      <c r="M9" s="185"/>
      <c r="N9" s="185"/>
      <c r="O9" s="269"/>
      <c r="P9" s="270"/>
      <c r="Q9" s="39" t="s">
        <v>33</v>
      </c>
      <c r="R9" s="271" t="str">
        <f t="shared" ref="R9" si="0">IF(I9=0,"",SUM(I10,-I9,1))</f>
        <v/>
      </c>
      <c r="S9" s="273"/>
      <c r="T9" s="190">
        <f>IF($H$1="町外在住 または JFA登録団体以外",3450,2880)</f>
        <v>2880</v>
      </c>
      <c r="U9" s="187"/>
      <c r="V9" s="194" t="str">
        <f t="shared" ref="V9" si="1">IF(Z$7=1,AG9,AF9)</f>
        <v/>
      </c>
      <c r="W9" s="195"/>
      <c r="X9" s="195"/>
      <c r="Y9" s="176" t="s">
        <v>34</v>
      </c>
      <c r="Z9" s="326"/>
      <c r="AA9" s="327"/>
      <c r="AB9" s="327"/>
      <c r="AC9" s="328"/>
      <c r="AE9" s="338">
        <f>SUM(O10,-O9)</f>
        <v>0</v>
      </c>
      <c r="AF9" s="339" t="str">
        <f>IF(R9="","",IF($H$2="有",ROUND((T10*S9)*R9,0),IF($H$2="無",ROUND((T9*S9)*R9,0),"")))</f>
        <v/>
      </c>
      <c r="AG9" s="339" t="str">
        <f>IF(R9="","",IF($H$2="有",ROUND(((T10*S9)*R9)*2,0),IF($H$2="無",ROUND(((T9*S9)*R9)*2,0),"")))</f>
        <v/>
      </c>
    </row>
    <row r="10" spans="1:33" ht="21" customHeight="1">
      <c r="A10" s="310"/>
      <c r="B10" s="310"/>
      <c r="C10" s="316"/>
      <c r="D10" s="317"/>
      <c r="E10" s="224"/>
      <c r="F10" s="225"/>
      <c r="G10" s="225"/>
      <c r="H10" s="226"/>
      <c r="I10" s="182"/>
      <c r="J10" s="183"/>
      <c r="K10" s="183"/>
      <c r="L10" s="183"/>
      <c r="M10" s="183"/>
      <c r="N10" s="183"/>
      <c r="O10" s="267"/>
      <c r="P10" s="268"/>
      <c r="Q10" s="43" t="s">
        <v>36</v>
      </c>
      <c r="R10" s="272"/>
      <c r="S10" s="274"/>
      <c r="T10" s="293" t="str">
        <f>IF($H$2="有",ROUND(T9*2,0),"－")</f>
        <v>－</v>
      </c>
      <c r="U10" s="294"/>
      <c r="V10" s="217"/>
      <c r="W10" s="218"/>
      <c r="X10" s="218"/>
      <c r="Y10" s="220"/>
      <c r="Z10" s="326"/>
      <c r="AA10" s="327"/>
      <c r="AB10" s="327"/>
      <c r="AC10" s="328"/>
      <c r="AE10" s="338"/>
      <c r="AF10" s="339"/>
      <c r="AG10" s="339"/>
    </row>
    <row r="11" spans="1:33" ht="21" customHeight="1">
      <c r="A11" s="310"/>
      <c r="B11" s="310"/>
      <c r="C11" s="246" t="s">
        <v>35</v>
      </c>
      <c r="D11" s="222"/>
      <c r="E11" s="222"/>
      <c r="F11" s="222"/>
      <c r="G11" s="222"/>
      <c r="H11" s="223"/>
      <c r="I11" s="184"/>
      <c r="J11" s="185"/>
      <c r="K11" s="185"/>
      <c r="L11" s="185"/>
      <c r="M11" s="185"/>
      <c r="N11" s="185"/>
      <c r="O11" s="269"/>
      <c r="P11" s="270"/>
      <c r="Q11" s="39" t="s">
        <v>33</v>
      </c>
      <c r="R11" s="271" t="str">
        <f t="shared" ref="R11:R13" si="2">IF(I11=0,"",SUM(I12,-I11,1))</f>
        <v/>
      </c>
      <c r="S11" s="273"/>
      <c r="T11" s="190">
        <v>17280</v>
      </c>
      <c r="U11" s="187"/>
      <c r="V11" s="194" t="str">
        <f t="shared" ref="V11" si="3">IF(Z$7=1,AG11,AF11)</f>
        <v/>
      </c>
      <c r="W11" s="195"/>
      <c r="X11" s="195"/>
      <c r="Y11" s="176" t="s">
        <v>34</v>
      </c>
      <c r="Z11" s="326"/>
      <c r="AA11" s="327"/>
      <c r="AB11" s="327"/>
      <c r="AC11" s="328"/>
      <c r="AE11" s="338">
        <f>SUM(O12,-O11)</f>
        <v>0</v>
      </c>
      <c r="AF11" s="339" t="str">
        <f>IF(R11="","",IF($H$2="有",ROUND((T12*S11)*R11,0),IF($H$2="無",ROUND((T11*S11)*R11,0),"")))</f>
        <v/>
      </c>
      <c r="AG11" s="339" t="str">
        <f>IF(R11="","",IF($H$2="有",ROUND(((T12*S11)*R11)*2,0),IF($H$2="無",ROUND(((T11*S11)*R11)*2,0),"")))</f>
        <v/>
      </c>
    </row>
    <row r="12" spans="1:33" ht="21" customHeight="1">
      <c r="A12" s="310"/>
      <c r="B12" s="311"/>
      <c r="C12" s="224"/>
      <c r="D12" s="225"/>
      <c r="E12" s="225"/>
      <c r="F12" s="225"/>
      <c r="G12" s="225"/>
      <c r="H12" s="226"/>
      <c r="I12" s="182"/>
      <c r="J12" s="183"/>
      <c r="K12" s="183"/>
      <c r="L12" s="183"/>
      <c r="M12" s="183"/>
      <c r="N12" s="183"/>
      <c r="O12" s="267"/>
      <c r="P12" s="268"/>
      <c r="Q12" s="43" t="s">
        <v>36</v>
      </c>
      <c r="R12" s="272"/>
      <c r="S12" s="274"/>
      <c r="T12" s="293" t="str">
        <f>IF($H$2="有",ROUND(T11*2,0),"－")</f>
        <v>－</v>
      </c>
      <c r="U12" s="294"/>
      <c r="V12" s="217"/>
      <c r="W12" s="218"/>
      <c r="X12" s="218"/>
      <c r="Y12" s="220"/>
      <c r="Z12" s="329"/>
      <c r="AA12" s="330"/>
      <c r="AB12" s="330"/>
      <c r="AC12" s="331"/>
      <c r="AE12" s="338"/>
      <c r="AF12" s="339"/>
      <c r="AG12" s="339"/>
    </row>
    <row r="13" spans="1:33" ht="21" customHeight="1">
      <c r="A13" s="310"/>
      <c r="B13" s="310" t="s">
        <v>100</v>
      </c>
      <c r="C13" s="312" t="s">
        <v>96</v>
      </c>
      <c r="D13" s="313"/>
      <c r="E13" s="297" t="s">
        <v>97</v>
      </c>
      <c r="F13" s="298"/>
      <c r="G13" s="298"/>
      <c r="H13" s="299"/>
      <c r="I13" s="209"/>
      <c r="J13" s="210"/>
      <c r="K13" s="210"/>
      <c r="L13" s="210"/>
      <c r="M13" s="210"/>
      <c r="N13" s="210"/>
      <c r="O13" s="300"/>
      <c r="P13" s="301"/>
      <c r="Q13" s="45" t="s">
        <v>33</v>
      </c>
      <c r="R13" s="302" t="str">
        <f t="shared" si="2"/>
        <v/>
      </c>
      <c r="S13" s="303"/>
      <c r="T13" s="213">
        <f>IF($H$1="町外在住 または JFA登録団体以外",2160,1800)</f>
        <v>1800</v>
      </c>
      <c r="U13" s="212"/>
      <c r="V13" s="215" t="str">
        <f>IF(Z$13=1,AG13,AF13)</f>
        <v/>
      </c>
      <c r="W13" s="216"/>
      <c r="X13" s="216"/>
      <c r="Y13" s="219" t="s">
        <v>34</v>
      </c>
      <c r="Z13" s="288"/>
      <c r="AA13" s="289" t="s">
        <v>98</v>
      </c>
      <c r="AB13" s="289"/>
      <c r="AC13" s="290"/>
      <c r="AE13" s="338">
        <f>SUM(O14,-O13)</f>
        <v>0</v>
      </c>
      <c r="AF13" s="339" t="str">
        <f>IF(R13="","",IF($H$2="有",ROUND((T14*S13)*R13,0),IF($H$2="無",ROUND((T13*S13)*R13,0),"")))</f>
        <v/>
      </c>
      <c r="AG13" s="339" t="str">
        <f>IF(R13="","",IF($H$2="有",ROUND(((T14*S13)*R13)*2,0),IF($H$2="無",ROUND(((T13*S13)*R13)*2,0),"")))</f>
        <v/>
      </c>
    </row>
    <row r="14" spans="1:33" ht="21" customHeight="1">
      <c r="A14" s="310"/>
      <c r="B14" s="310"/>
      <c r="C14" s="314"/>
      <c r="D14" s="315"/>
      <c r="E14" s="318"/>
      <c r="F14" s="319"/>
      <c r="G14" s="319"/>
      <c r="H14" s="320"/>
      <c r="I14" s="322"/>
      <c r="J14" s="323"/>
      <c r="K14" s="323"/>
      <c r="L14" s="323"/>
      <c r="M14" s="323"/>
      <c r="N14" s="323"/>
      <c r="O14" s="324"/>
      <c r="P14" s="325"/>
      <c r="Q14" s="40" t="s">
        <v>36</v>
      </c>
      <c r="R14" s="321"/>
      <c r="S14" s="304"/>
      <c r="T14" s="308" t="str">
        <f>IF($H$2="有",ROUND(T13*2,0),"－")</f>
        <v>－</v>
      </c>
      <c r="U14" s="309"/>
      <c r="V14" s="305"/>
      <c r="W14" s="306"/>
      <c r="X14" s="306"/>
      <c r="Y14" s="307"/>
      <c r="Z14" s="288"/>
      <c r="AA14" s="289"/>
      <c r="AB14" s="289"/>
      <c r="AC14" s="290"/>
      <c r="AE14" s="338"/>
      <c r="AF14" s="339"/>
      <c r="AG14" s="339"/>
    </row>
    <row r="15" spans="1:33" ht="21" customHeight="1">
      <c r="A15" s="310"/>
      <c r="B15" s="310"/>
      <c r="C15" s="314"/>
      <c r="D15" s="315"/>
      <c r="E15" s="246" t="s">
        <v>99</v>
      </c>
      <c r="F15" s="222"/>
      <c r="G15" s="222"/>
      <c r="H15" s="223"/>
      <c r="I15" s="184"/>
      <c r="J15" s="185"/>
      <c r="K15" s="185"/>
      <c r="L15" s="185"/>
      <c r="M15" s="185"/>
      <c r="N15" s="185"/>
      <c r="O15" s="269"/>
      <c r="P15" s="270"/>
      <c r="Q15" s="39" t="s">
        <v>33</v>
      </c>
      <c r="R15" s="271" t="str">
        <f t="shared" ref="R15" si="4">IF(I15=0,"",SUM(I16,-I15,1))</f>
        <v/>
      </c>
      <c r="S15" s="273"/>
      <c r="T15" s="190">
        <f>IF($H$1="町外在住 または JFA登録団体以外",4320,3600)</f>
        <v>3600</v>
      </c>
      <c r="U15" s="187"/>
      <c r="V15" s="194" t="str">
        <f t="shared" ref="V15" si="5">IF(Z$13=1,AG15,AF15)</f>
        <v/>
      </c>
      <c r="W15" s="195"/>
      <c r="X15" s="195"/>
      <c r="Y15" s="176" t="s">
        <v>34</v>
      </c>
      <c r="Z15" s="326"/>
      <c r="AA15" s="327"/>
      <c r="AB15" s="327"/>
      <c r="AC15" s="328"/>
      <c r="AE15" s="338">
        <f>SUM(O16,-O15)</f>
        <v>0</v>
      </c>
      <c r="AF15" s="339" t="str">
        <f>IF(R15="","",IF($H$2="有",ROUND((T16*S15)*R15,0),IF($H$2="無",ROUND((T15*S15)*R15,0),"")))</f>
        <v/>
      </c>
      <c r="AG15" s="339" t="str">
        <f>IF(R15="","",IF($H$2="有",ROUND(((T16*S15)*R15)*2,0),IF($H$2="無",ROUND(((T15*S15)*R15)*2,0),"")))</f>
        <v/>
      </c>
    </row>
    <row r="16" spans="1:33" ht="21" customHeight="1">
      <c r="A16" s="310"/>
      <c r="B16" s="310"/>
      <c r="C16" s="316"/>
      <c r="D16" s="317"/>
      <c r="E16" s="224"/>
      <c r="F16" s="225"/>
      <c r="G16" s="225"/>
      <c r="H16" s="226"/>
      <c r="I16" s="182"/>
      <c r="J16" s="183"/>
      <c r="K16" s="183"/>
      <c r="L16" s="183"/>
      <c r="M16" s="183"/>
      <c r="N16" s="183"/>
      <c r="O16" s="267"/>
      <c r="P16" s="268"/>
      <c r="Q16" s="43" t="s">
        <v>36</v>
      </c>
      <c r="R16" s="272"/>
      <c r="S16" s="274"/>
      <c r="T16" s="293" t="str">
        <f>IF($H$2="有",ROUND(T15*2,0),"－")</f>
        <v>－</v>
      </c>
      <c r="U16" s="294"/>
      <c r="V16" s="217"/>
      <c r="W16" s="218"/>
      <c r="X16" s="218"/>
      <c r="Y16" s="220"/>
      <c r="Z16" s="326"/>
      <c r="AA16" s="327"/>
      <c r="AB16" s="327"/>
      <c r="AC16" s="328"/>
      <c r="AE16" s="338"/>
      <c r="AF16" s="339"/>
      <c r="AG16" s="339"/>
    </row>
    <row r="17" spans="1:33" ht="21" customHeight="1">
      <c r="A17" s="310"/>
      <c r="B17" s="310"/>
      <c r="C17" s="246" t="s">
        <v>35</v>
      </c>
      <c r="D17" s="222"/>
      <c r="E17" s="222"/>
      <c r="F17" s="222"/>
      <c r="G17" s="222"/>
      <c r="H17" s="223"/>
      <c r="I17" s="184"/>
      <c r="J17" s="185"/>
      <c r="K17" s="185"/>
      <c r="L17" s="185"/>
      <c r="M17" s="185"/>
      <c r="N17" s="185"/>
      <c r="O17" s="269"/>
      <c r="P17" s="270"/>
      <c r="Q17" s="39" t="s">
        <v>33</v>
      </c>
      <c r="R17" s="271" t="str">
        <f t="shared" ref="R17" si="6">IF(I17=0,"",SUM(I18,-I17,1))</f>
        <v/>
      </c>
      <c r="S17" s="273"/>
      <c r="T17" s="190">
        <v>21600</v>
      </c>
      <c r="U17" s="187"/>
      <c r="V17" s="194" t="str">
        <f t="shared" ref="V17" si="7">IF(Z$13=1,AG17,AF17)</f>
        <v/>
      </c>
      <c r="W17" s="195"/>
      <c r="X17" s="195"/>
      <c r="Y17" s="176" t="s">
        <v>34</v>
      </c>
      <c r="Z17" s="326"/>
      <c r="AA17" s="327"/>
      <c r="AB17" s="327"/>
      <c r="AC17" s="328"/>
      <c r="AE17" s="338">
        <f>SUM(O18,-O17)</f>
        <v>0</v>
      </c>
      <c r="AF17" s="339" t="str">
        <f>IF(R17="","",IF($H$2="有",ROUND((T18*S17)*R17,0),IF($H$2="無",ROUND((T17*S17)*R17,0),"")))</f>
        <v/>
      </c>
      <c r="AG17" s="339" t="str">
        <f>IF(R17="","",IF($H$2="有",ROUND(((T18*S17)*R17)*2,0),IF($H$2="無",ROUND(((T17*S17)*R17)*2,0),"")))</f>
        <v/>
      </c>
    </row>
    <row r="18" spans="1:33" ht="21" customHeight="1">
      <c r="A18" s="311"/>
      <c r="B18" s="311"/>
      <c r="C18" s="224"/>
      <c r="D18" s="225"/>
      <c r="E18" s="225"/>
      <c r="F18" s="225"/>
      <c r="G18" s="225"/>
      <c r="H18" s="226"/>
      <c r="I18" s="182"/>
      <c r="J18" s="183"/>
      <c r="K18" s="183"/>
      <c r="L18" s="183"/>
      <c r="M18" s="183"/>
      <c r="N18" s="183"/>
      <c r="O18" s="267"/>
      <c r="P18" s="268"/>
      <c r="Q18" s="43" t="s">
        <v>36</v>
      </c>
      <c r="R18" s="272"/>
      <c r="S18" s="274"/>
      <c r="T18" s="293" t="str">
        <f>IF($H$2="有",ROUND(T17*2,0),"－")</f>
        <v>－</v>
      </c>
      <c r="U18" s="294"/>
      <c r="V18" s="217"/>
      <c r="W18" s="218"/>
      <c r="X18" s="218"/>
      <c r="Y18" s="220"/>
      <c r="Z18" s="329"/>
      <c r="AA18" s="330"/>
      <c r="AB18" s="330"/>
      <c r="AC18" s="331"/>
      <c r="AE18" s="338"/>
      <c r="AF18" s="339"/>
      <c r="AG18" s="339"/>
    </row>
    <row r="19" spans="1:33" ht="21" customHeight="1">
      <c r="A19" s="297" t="s">
        <v>101</v>
      </c>
      <c r="B19" s="298"/>
      <c r="C19" s="298"/>
      <c r="D19" s="298"/>
      <c r="E19" s="298"/>
      <c r="F19" s="298"/>
      <c r="G19" s="298"/>
      <c r="H19" s="298"/>
      <c r="I19" s="209"/>
      <c r="J19" s="210"/>
      <c r="K19" s="210"/>
      <c r="L19" s="210"/>
      <c r="M19" s="210"/>
      <c r="N19" s="210"/>
      <c r="O19" s="300"/>
      <c r="P19" s="301"/>
      <c r="Q19" s="45" t="s">
        <v>33</v>
      </c>
      <c r="R19" s="302" t="str">
        <f>IF(I19=0,"",SUM(I20,-I19,1))</f>
        <v/>
      </c>
      <c r="S19" s="303"/>
      <c r="T19" s="213">
        <f>IF($Z$19=1,2400,1200)</f>
        <v>1200</v>
      </c>
      <c r="U19" s="212"/>
      <c r="V19" s="215" t="str">
        <f>IF(R19="","",ROUND((T19*S19)*R19,0))</f>
        <v/>
      </c>
      <c r="W19" s="216"/>
      <c r="X19" s="216"/>
      <c r="Y19" s="219" t="s">
        <v>34</v>
      </c>
      <c r="Z19" s="341"/>
      <c r="AA19" s="343" t="s">
        <v>102</v>
      </c>
      <c r="AB19" s="343"/>
      <c r="AC19" s="344"/>
      <c r="AE19" s="338">
        <f>SUM(O20,-O19)</f>
        <v>0</v>
      </c>
    </row>
    <row r="20" spans="1:33" ht="21" customHeight="1">
      <c r="A20" s="224"/>
      <c r="B20" s="225"/>
      <c r="C20" s="225"/>
      <c r="D20" s="225"/>
      <c r="E20" s="225"/>
      <c r="F20" s="225"/>
      <c r="G20" s="225"/>
      <c r="H20" s="225"/>
      <c r="I20" s="182"/>
      <c r="J20" s="183"/>
      <c r="K20" s="183"/>
      <c r="L20" s="183"/>
      <c r="M20" s="183"/>
      <c r="N20" s="183"/>
      <c r="O20" s="267"/>
      <c r="P20" s="268"/>
      <c r="Q20" s="43" t="s">
        <v>36</v>
      </c>
      <c r="R20" s="272"/>
      <c r="S20" s="274"/>
      <c r="T20" s="191"/>
      <c r="U20" s="189"/>
      <c r="V20" s="217"/>
      <c r="W20" s="218"/>
      <c r="X20" s="218"/>
      <c r="Y20" s="220"/>
      <c r="Z20" s="342"/>
      <c r="AA20" s="345"/>
      <c r="AB20" s="345"/>
      <c r="AC20" s="346"/>
      <c r="AE20" s="338"/>
    </row>
    <row r="21" spans="1:33" ht="21" customHeight="1">
      <c r="A21" s="297" t="s">
        <v>103</v>
      </c>
      <c r="B21" s="298"/>
      <c r="C21" s="298"/>
      <c r="D21" s="298"/>
      <c r="E21" s="298"/>
      <c r="F21" s="298"/>
      <c r="G21" s="298"/>
      <c r="H21" s="298"/>
      <c r="I21" s="209"/>
      <c r="J21" s="210"/>
      <c r="K21" s="210"/>
      <c r="L21" s="210"/>
      <c r="M21" s="210"/>
      <c r="N21" s="210"/>
      <c r="O21" s="300"/>
      <c r="P21" s="301"/>
      <c r="Q21" s="45" t="s">
        <v>33</v>
      </c>
      <c r="R21" s="302" t="str">
        <f>IF(I21=0,"",SUM(I22,-I21,1))</f>
        <v/>
      </c>
      <c r="S21" s="303"/>
      <c r="T21" s="213">
        <f>IF($Z$21=1,2400,1200)</f>
        <v>1200</v>
      </c>
      <c r="U21" s="212"/>
      <c r="V21" s="215" t="str">
        <f>IF(R21="","",ROUND((T21*S21)*R21,0))</f>
        <v/>
      </c>
      <c r="W21" s="216"/>
      <c r="X21" s="216"/>
      <c r="Y21" s="219" t="s">
        <v>34</v>
      </c>
      <c r="Z21" s="341"/>
      <c r="AA21" s="343" t="s">
        <v>102</v>
      </c>
      <c r="AB21" s="343"/>
      <c r="AC21" s="344"/>
      <c r="AE21" s="338">
        <f>SUM(O22,-O21)</f>
        <v>0</v>
      </c>
    </row>
    <row r="22" spans="1:33" ht="21" customHeight="1">
      <c r="A22" s="224"/>
      <c r="B22" s="225"/>
      <c r="C22" s="225"/>
      <c r="D22" s="225"/>
      <c r="E22" s="225"/>
      <c r="F22" s="225"/>
      <c r="G22" s="225"/>
      <c r="H22" s="225"/>
      <c r="I22" s="182"/>
      <c r="J22" s="183"/>
      <c r="K22" s="183"/>
      <c r="L22" s="183"/>
      <c r="M22" s="183"/>
      <c r="N22" s="183"/>
      <c r="O22" s="267"/>
      <c r="P22" s="268"/>
      <c r="Q22" s="43" t="s">
        <v>36</v>
      </c>
      <c r="R22" s="272"/>
      <c r="S22" s="274"/>
      <c r="T22" s="191"/>
      <c r="U22" s="189"/>
      <c r="V22" s="217"/>
      <c r="W22" s="218"/>
      <c r="X22" s="218"/>
      <c r="Y22" s="220"/>
      <c r="Z22" s="342"/>
      <c r="AA22" s="345"/>
      <c r="AB22" s="345"/>
      <c r="AC22" s="346"/>
      <c r="AE22" s="338"/>
    </row>
    <row r="23" spans="1:33" ht="21" customHeight="1">
      <c r="A23" s="295" t="s">
        <v>39</v>
      </c>
      <c r="B23" s="246" t="s">
        <v>40</v>
      </c>
      <c r="C23" s="222"/>
      <c r="D23" s="222"/>
      <c r="E23" s="222"/>
      <c r="F23" s="222"/>
      <c r="G23" s="222"/>
      <c r="H23" s="223"/>
      <c r="I23" s="184"/>
      <c r="J23" s="185"/>
      <c r="K23" s="185"/>
      <c r="L23" s="185"/>
      <c r="M23" s="185"/>
      <c r="N23" s="185"/>
      <c r="O23" s="269"/>
      <c r="P23" s="270"/>
      <c r="Q23" s="39" t="s">
        <v>104</v>
      </c>
      <c r="R23" s="271" t="str">
        <f t="shared" ref="R23" si="8">IF(I23=0,"",SUM(I24,-I23,1))</f>
        <v/>
      </c>
      <c r="S23" s="273"/>
      <c r="T23" s="190">
        <f>IF($Z$41=1,1000,500)</f>
        <v>500</v>
      </c>
      <c r="U23" s="187"/>
      <c r="V23" s="194" t="str">
        <f>IF(Z$23=1,AG23,AF23)</f>
        <v/>
      </c>
      <c r="W23" s="195"/>
      <c r="X23" s="195"/>
      <c r="Y23" s="176" t="s">
        <v>34</v>
      </c>
      <c r="Z23" s="288"/>
      <c r="AA23" s="289" t="s">
        <v>98</v>
      </c>
      <c r="AB23" s="289"/>
      <c r="AC23" s="290"/>
      <c r="AE23" s="338">
        <f>SUM(O24,-O23)</f>
        <v>0</v>
      </c>
      <c r="AF23" s="339" t="str">
        <f>IF(R23="","",ROUND((T23*S23)*R23,0))</f>
        <v/>
      </c>
      <c r="AG23" s="339" t="str">
        <f>IF(R23="","",ROUND(((T23*S23)*R23)*2,0))</f>
        <v/>
      </c>
    </row>
    <row r="24" spans="1:33" ht="21" customHeight="1">
      <c r="A24" s="295"/>
      <c r="B24" s="246"/>
      <c r="C24" s="222"/>
      <c r="D24" s="222"/>
      <c r="E24" s="222"/>
      <c r="F24" s="222"/>
      <c r="G24" s="222"/>
      <c r="H24" s="223"/>
      <c r="I24" s="184"/>
      <c r="J24" s="185"/>
      <c r="K24" s="185"/>
      <c r="L24" s="185"/>
      <c r="M24" s="185"/>
      <c r="N24" s="185"/>
      <c r="O24" s="269"/>
      <c r="P24" s="270"/>
      <c r="Q24" s="39" t="s">
        <v>105</v>
      </c>
      <c r="R24" s="271"/>
      <c r="S24" s="273"/>
      <c r="T24" s="190"/>
      <c r="U24" s="187"/>
      <c r="V24" s="194"/>
      <c r="W24" s="195"/>
      <c r="X24" s="195"/>
      <c r="Y24" s="176"/>
      <c r="Z24" s="288"/>
      <c r="AA24" s="289"/>
      <c r="AB24" s="289"/>
      <c r="AC24" s="290"/>
      <c r="AE24" s="338"/>
      <c r="AF24" s="339"/>
      <c r="AG24" s="339"/>
    </row>
    <row r="25" spans="1:33" ht="21" customHeight="1">
      <c r="A25" s="295"/>
      <c r="B25" s="46"/>
      <c r="C25" s="297" t="s">
        <v>106</v>
      </c>
      <c r="D25" s="298"/>
      <c r="E25" s="298"/>
      <c r="F25" s="298"/>
      <c r="G25" s="298"/>
      <c r="H25" s="299"/>
      <c r="I25" s="209"/>
      <c r="J25" s="210"/>
      <c r="K25" s="210"/>
      <c r="L25" s="210"/>
      <c r="M25" s="210"/>
      <c r="N25" s="210"/>
      <c r="O25" s="300"/>
      <c r="P25" s="301"/>
      <c r="Q25" s="45" t="s">
        <v>104</v>
      </c>
      <c r="R25" s="302" t="str">
        <f t="shared" ref="R25" si="9">IF(I25=0,"",SUM(I26,-I25,1))</f>
        <v/>
      </c>
      <c r="S25" s="303"/>
      <c r="T25" s="213">
        <v>200</v>
      </c>
      <c r="U25" s="212"/>
      <c r="V25" s="215" t="str">
        <f>IF(R25="","",ROUND((T25*S25)*R25,0))</f>
        <v/>
      </c>
      <c r="W25" s="216"/>
      <c r="X25" s="216"/>
      <c r="Y25" s="219" t="s">
        <v>34</v>
      </c>
      <c r="Z25" s="236"/>
      <c r="AA25" s="236"/>
      <c r="AB25" s="236"/>
      <c r="AC25" s="237"/>
      <c r="AE25" s="338">
        <f>SUM(O26,-O25)</f>
        <v>0</v>
      </c>
    </row>
    <row r="26" spans="1:33" ht="21" customHeight="1">
      <c r="A26" s="295"/>
      <c r="B26" s="46"/>
      <c r="C26" s="224"/>
      <c r="D26" s="225"/>
      <c r="E26" s="225"/>
      <c r="F26" s="225"/>
      <c r="G26" s="225"/>
      <c r="H26" s="226"/>
      <c r="I26" s="182"/>
      <c r="J26" s="183"/>
      <c r="K26" s="183"/>
      <c r="L26" s="183"/>
      <c r="M26" s="183"/>
      <c r="N26" s="183"/>
      <c r="O26" s="267"/>
      <c r="P26" s="268"/>
      <c r="Q26" s="43" t="s">
        <v>105</v>
      </c>
      <c r="R26" s="272"/>
      <c r="S26" s="274"/>
      <c r="T26" s="191"/>
      <c r="U26" s="189"/>
      <c r="V26" s="217"/>
      <c r="W26" s="218"/>
      <c r="X26" s="218"/>
      <c r="Y26" s="220"/>
      <c r="Z26" s="239"/>
      <c r="AA26" s="239"/>
      <c r="AB26" s="239"/>
      <c r="AC26" s="240"/>
      <c r="AE26" s="338"/>
    </row>
    <row r="27" spans="1:33" ht="21" customHeight="1">
      <c r="A27" s="295"/>
      <c r="B27" s="46"/>
      <c r="C27" s="246" t="s">
        <v>107</v>
      </c>
      <c r="D27" s="222"/>
      <c r="E27" s="222"/>
      <c r="F27" s="222"/>
      <c r="G27" s="222"/>
      <c r="H27" s="223"/>
      <c r="I27" s="184"/>
      <c r="J27" s="185"/>
      <c r="K27" s="185"/>
      <c r="L27" s="185"/>
      <c r="M27" s="185"/>
      <c r="N27" s="185"/>
      <c r="O27" s="269"/>
      <c r="P27" s="270"/>
      <c r="Q27" s="39" t="s">
        <v>104</v>
      </c>
      <c r="R27" s="271" t="str">
        <f t="shared" ref="R27" si="10">IF(I27=0,"",SUM(I28,-I27,1))</f>
        <v/>
      </c>
      <c r="S27" s="273"/>
      <c r="T27" s="190">
        <v>200</v>
      </c>
      <c r="U27" s="187"/>
      <c r="V27" s="215" t="str">
        <f t="shared" ref="V27" si="11">IF(R27="","",ROUND((T27*S27)*R27,0))</f>
        <v/>
      </c>
      <c r="W27" s="216"/>
      <c r="X27" s="216"/>
      <c r="Y27" s="176" t="s">
        <v>34</v>
      </c>
      <c r="Z27" s="291"/>
      <c r="AA27" s="291"/>
      <c r="AB27" s="291"/>
      <c r="AC27" s="292"/>
      <c r="AE27" s="338">
        <f>SUM(O28,-O27)</f>
        <v>0</v>
      </c>
    </row>
    <row r="28" spans="1:33" ht="21" customHeight="1">
      <c r="A28" s="295"/>
      <c r="B28" s="46"/>
      <c r="C28" s="224"/>
      <c r="D28" s="225"/>
      <c r="E28" s="225"/>
      <c r="F28" s="225"/>
      <c r="G28" s="225"/>
      <c r="H28" s="226"/>
      <c r="I28" s="182"/>
      <c r="J28" s="183"/>
      <c r="K28" s="183"/>
      <c r="L28" s="183"/>
      <c r="M28" s="183"/>
      <c r="N28" s="183"/>
      <c r="O28" s="267"/>
      <c r="P28" s="268"/>
      <c r="Q28" s="43" t="s">
        <v>105</v>
      </c>
      <c r="R28" s="272"/>
      <c r="S28" s="274"/>
      <c r="T28" s="191"/>
      <c r="U28" s="189"/>
      <c r="V28" s="217"/>
      <c r="W28" s="218"/>
      <c r="X28" s="218"/>
      <c r="Y28" s="220"/>
      <c r="Z28" s="239"/>
      <c r="AA28" s="239"/>
      <c r="AB28" s="239"/>
      <c r="AC28" s="240"/>
      <c r="AE28" s="338"/>
    </row>
    <row r="29" spans="1:33" ht="21" customHeight="1">
      <c r="A29" s="295"/>
      <c r="B29" s="46"/>
      <c r="C29" s="246" t="s">
        <v>43</v>
      </c>
      <c r="D29" s="222"/>
      <c r="E29" s="222"/>
      <c r="F29" s="222"/>
      <c r="G29" s="222"/>
      <c r="H29" s="223"/>
      <c r="I29" s="184"/>
      <c r="J29" s="185"/>
      <c r="K29" s="185"/>
      <c r="L29" s="185"/>
      <c r="M29" s="185"/>
      <c r="N29" s="185"/>
      <c r="O29" s="269"/>
      <c r="P29" s="270"/>
      <c r="Q29" s="39" t="s">
        <v>104</v>
      </c>
      <c r="R29" s="271" t="str">
        <f t="shared" ref="R29" si="12">IF(I29=0,"",SUM(I30,-I29,1))</f>
        <v/>
      </c>
      <c r="S29" s="273"/>
      <c r="T29" s="190">
        <v>200</v>
      </c>
      <c r="U29" s="187"/>
      <c r="V29" s="215" t="str">
        <f t="shared" ref="V29" si="13">IF(R29="","",ROUND((T29*S29)*R29,0))</f>
        <v/>
      </c>
      <c r="W29" s="216"/>
      <c r="X29" s="216"/>
      <c r="Y29" s="176" t="s">
        <v>34</v>
      </c>
      <c r="Z29" s="291"/>
      <c r="AA29" s="291"/>
      <c r="AB29" s="291"/>
      <c r="AC29" s="292"/>
      <c r="AE29" s="338">
        <f>SUM(O30,-O29)</f>
        <v>0</v>
      </c>
    </row>
    <row r="30" spans="1:33" ht="21" customHeight="1">
      <c r="A30" s="295"/>
      <c r="B30" s="46"/>
      <c r="C30" s="224"/>
      <c r="D30" s="225"/>
      <c r="E30" s="225"/>
      <c r="F30" s="225"/>
      <c r="G30" s="225"/>
      <c r="H30" s="226"/>
      <c r="I30" s="182"/>
      <c r="J30" s="183"/>
      <c r="K30" s="183"/>
      <c r="L30" s="183"/>
      <c r="M30" s="183"/>
      <c r="N30" s="183"/>
      <c r="O30" s="267"/>
      <c r="P30" s="268"/>
      <c r="Q30" s="43" t="s">
        <v>105</v>
      </c>
      <c r="R30" s="272"/>
      <c r="S30" s="274"/>
      <c r="T30" s="191"/>
      <c r="U30" s="189"/>
      <c r="V30" s="217"/>
      <c r="W30" s="218"/>
      <c r="X30" s="218"/>
      <c r="Y30" s="220"/>
      <c r="Z30" s="239"/>
      <c r="AA30" s="239"/>
      <c r="AB30" s="239"/>
      <c r="AC30" s="240"/>
      <c r="AE30" s="338"/>
    </row>
    <row r="31" spans="1:33" ht="21" customHeight="1">
      <c r="A31" s="295"/>
      <c r="B31" s="46"/>
      <c r="C31" s="246" t="s">
        <v>108</v>
      </c>
      <c r="D31" s="222"/>
      <c r="E31" s="222"/>
      <c r="F31" s="222"/>
      <c r="G31" s="222"/>
      <c r="H31" s="223"/>
      <c r="I31" s="184"/>
      <c r="J31" s="185"/>
      <c r="K31" s="185"/>
      <c r="L31" s="185"/>
      <c r="M31" s="185"/>
      <c r="N31" s="185"/>
      <c r="O31" s="269"/>
      <c r="P31" s="270"/>
      <c r="Q31" s="39" t="s">
        <v>104</v>
      </c>
      <c r="R31" s="271" t="str">
        <f t="shared" ref="R31" si="14">IF(I31=0,"",SUM(I32,-I31,1))</f>
        <v/>
      </c>
      <c r="S31" s="273"/>
      <c r="T31" s="190">
        <v>100</v>
      </c>
      <c r="U31" s="187"/>
      <c r="V31" s="215" t="str">
        <f t="shared" ref="V31" si="15">IF(R31="","",ROUND((T31*S31)*R31,0))</f>
        <v/>
      </c>
      <c r="W31" s="216"/>
      <c r="X31" s="216"/>
      <c r="Y31" s="176" t="s">
        <v>34</v>
      </c>
      <c r="Z31" s="291" t="s">
        <v>109</v>
      </c>
      <c r="AA31" s="291"/>
      <c r="AB31" s="291"/>
      <c r="AC31" s="292"/>
      <c r="AE31" s="338">
        <f>SUM(O32,-O31)</f>
        <v>0</v>
      </c>
    </row>
    <row r="32" spans="1:33" ht="21" customHeight="1">
      <c r="A32" s="295"/>
      <c r="B32" s="46"/>
      <c r="C32" s="224"/>
      <c r="D32" s="225"/>
      <c r="E32" s="225"/>
      <c r="F32" s="225"/>
      <c r="G32" s="225"/>
      <c r="H32" s="226"/>
      <c r="I32" s="182"/>
      <c r="J32" s="183"/>
      <c r="K32" s="183"/>
      <c r="L32" s="183"/>
      <c r="M32" s="183"/>
      <c r="N32" s="183"/>
      <c r="O32" s="267"/>
      <c r="P32" s="268"/>
      <c r="Q32" s="43" t="s">
        <v>105</v>
      </c>
      <c r="R32" s="272"/>
      <c r="S32" s="274"/>
      <c r="T32" s="191"/>
      <c r="U32" s="189"/>
      <c r="V32" s="217"/>
      <c r="W32" s="218"/>
      <c r="X32" s="218"/>
      <c r="Y32" s="220"/>
      <c r="Z32" s="239"/>
      <c r="AA32" s="239"/>
      <c r="AB32" s="239"/>
      <c r="AC32" s="240"/>
      <c r="AE32" s="338"/>
    </row>
    <row r="33" spans="1:33" ht="21" customHeight="1">
      <c r="A33" s="295"/>
      <c r="B33" s="46"/>
      <c r="C33" s="246" t="s">
        <v>110</v>
      </c>
      <c r="D33" s="222"/>
      <c r="E33" s="222"/>
      <c r="F33" s="222"/>
      <c r="G33" s="222"/>
      <c r="H33" s="223"/>
      <c r="I33" s="184"/>
      <c r="J33" s="185"/>
      <c r="K33" s="185"/>
      <c r="L33" s="185"/>
      <c r="M33" s="185"/>
      <c r="N33" s="185"/>
      <c r="O33" s="269"/>
      <c r="P33" s="270"/>
      <c r="Q33" s="39" t="s">
        <v>104</v>
      </c>
      <c r="R33" s="271" t="str">
        <f t="shared" ref="R33" si="16">IF(I33=0,"",SUM(I34,-I33,1))</f>
        <v/>
      </c>
      <c r="S33" s="273"/>
      <c r="T33" s="190">
        <v>100</v>
      </c>
      <c r="U33" s="187"/>
      <c r="V33" s="215" t="str">
        <f t="shared" ref="V33" si="17">IF(R33="","",ROUND((T33*S33)*R33,0))</f>
        <v/>
      </c>
      <c r="W33" s="216"/>
      <c r="X33" s="216"/>
      <c r="Y33" s="176" t="s">
        <v>34</v>
      </c>
      <c r="Z33" s="291" t="s">
        <v>111</v>
      </c>
      <c r="AA33" s="291"/>
      <c r="AB33" s="291"/>
      <c r="AC33" s="292"/>
      <c r="AE33" s="338">
        <f>SUM(O34,-O33)</f>
        <v>0</v>
      </c>
    </row>
    <row r="34" spans="1:33" ht="21" customHeight="1">
      <c r="A34" s="295"/>
      <c r="B34" s="46"/>
      <c r="C34" s="224"/>
      <c r="D34" s="225"/>
      <c r="E34" s="225"/>
      <c r="F34" s="225"/>
      <c r="G34" s="225"/>
      <c r="H34" s="226"/>
      <c r="I34" s="182"/>
      <c r="J34" s="183"/>
      <c r="K34" s="183"/>
      <c r="L34" s="183"/>
      <c r="M34" s="183"/>
      <c r="N34" s="183"/>
      <c r="O34" s="267"/>
      <c r="P34" s="268"/>
      <c r="Q34" s="43" t="s">
        <v>105</v>
      </c>
      <c r="R34" s="272"/>
      <c r="S34" s="274"/>
      <c r="T34" s="191"/>
      <c r="U34" s="189"/>
      <c r="V34" s="217"/>
      <c r="W34" s="218"/>
      <c r="X34" s="218"/>
      <c r="Y34" s="220"/>
      <c r="Z34" s="239"/>
      <c r="AA34" s="239"/>
      <c r="AB34" s="239"/>
      <c r="AC34" s="240"/>
      <c r="AE34" s="338"/>
    </row>
    <row r="35" spans="1:33" ht="21" customHeight="1">
      <c r="A35" s="295"/>
      <c r="B35" s="46"/>
      <c r="C35" s="246" t="s">
        <v>144</v>
      </c>
      <c r="D35" s="222"/>
      <c r="E35" s="222"/>
      <c r="F35" s="222"/>
      <c r="G35" s="222"/>
      <c r="H35" s="223"/>
      <c r="I35" s="184"/>
      <c r="J35" s="185"/>
      <c r="K35" s="185"/>
      <c r="L35" s="185"/>
      <c r="M35" s="185"/>
      <c r="N35" s="185"/>
      <c r="O35" s="269"/>
      <c r="P35" s="270"/>
      <c r="Q35" s="39" t="s">
        <v>33</v>
      </c>
      <c r="R35" s="271" t="str">
        <f t="shared" ref="R35" si="18">IF(I35=0,"",SUM(I36,-I35,1))</f>
        <v/>
      </c>
      <c r="S35" s="273"/>
      <c r="T35" s="190">
        <v>100</v>
      </c>
      <c r="U35" s="187"/>
      <c r="V35" s="215" t="str">
        <f t="shared" ref="V35" si="19">IF(R35="","",ROUND((T35*S35)*R35,0))</f>
        <v/>
      </c>
      <c r="W35" s="216"/>
      <c r="X35" s="216"/>
      <c r="Y35" s="176" t="s">
        <v>34</v>
      </c>
      <c r="Z35" s="291" t="s">
        <v>112</v>
      </c>
      <c r="AA35" s="291"/>
      <c r="AB35" s="291"/>
      <c r="AC35" s="292"/>
      <c r="AE35" s="338">
        <f>SUM(O36,-O35)</f>
        <v>0</v>
      </c>
    </row>
    <row r="36" spans="1:33" ht="21" customHeight="1">
      <c r="A36" s="295"/>
      <c r="B36" s="46"/>
      <c r="C36" s="224"/>
      <c r="D36" s="225"/>
      <c r="E36" s="225"/>
      <c r="F36" s="225"/>
      <c r="G36" s="225"/>
      <c r="H36" s="226"/>
      <c r="I36" s="182"/>
      <c r="J36" s="183"/>
      <c r="K36" s="183"/>
      <c r="L36" s="183"/>
      <c r="M36" s="183"/>
      <c r="N36" s="183"/>
      <c r="O36" s="267"/>
      <c r="P36" s="268"/>
      <c r="Q36" s="43" t="s">
        <v>36</v>
      </c>
      <c r="R36" s="272"/>
      <c r="S36" s="274"/>
      <c r="T36" s="191"/>
      <c r="U36" s="189"/>
      <c r="V36" s="217"/>
      <c r="W36" s="218"/>
      <c r="X36" s="218"/>
      <c r="Y36" s="220"/>
      <c r="Z36" s="239"/>
      <c r="AA36" s="239"/>
      <c r="AB36" s="239"/>
      <c r="AC36" s="240"/>
      <c r="AE36" s="338"/>
    </row>
    <row r="37" spans="1:33" ht="21" customHeight="1">
      <c r="A37" s="295"/>
      <c r="B37" s="46"/>
      <c r="C37" s="246" t="s">
        <v>145</v>
      </c>
      <c r="D37" s="222"/>
      <c r="E37" s="222"/>
      <c r="F37" s="222"/>
      <c r="G37" s="222"/>
      <c r="H37" s="223"/>
      <c r="I37" s="184"/>
      <c r="J37" s="185"/>
      <c r="K37" s="185"/>
      <c r="L37" s="185"/>
      <c r="M37" s="185"/>
      <c r="N37" s="185"/>
      <c r="O37" s="269"/>
      <c r="P37" s="270"/>
      <c r="Q37" s="39" t="s">
        <v>33</v>
      </c>
      <c r="R37" s="271" t="str">
        <f t="shared" ref="R37" si="20">IF(I37=0,"",SUM(I38,-I37,1))</f>
        <v/>
      </c>
      <c r="S37" s="273"/>
      <c r="T37" s="190">
        <v>100</v>
      </c>
      <c r="U37" s="187"/>
      <c r="V37" s="215" t="str">
        <f t="shared" ref="V37" si="21">IF(R37="","",ROUND((T37*S37)*R37,0))</f>
        <v/>
      </c>
      <c r="W37" s="216"/>
      <c r="X37" s="216"/>
      <c r="Y37" s="176" t="s">
        <v>34</v>
      </c>
      <c r="Z37" s="291" t="s">
        <v>113</v>
      </c>
      <c r="AA37" s="291"/>
      <c r="AB37" s="291"/>
      <c r="AC37" s="292"/>
      <c r="AE37" s="338">
        <f>SUM(O38,-O37)</f>
        <v>0</v>
      </c>
    </row>
    <row r="38" spans="1:33" ht="21" customHeight="1">
      <c r="A38" s="295"/>
      <c r="B38" s="46"/>
      <c r="C38" s="224"/>
      <c r="D38" s="225"/>
      <c r="E38" s="225"/>
      <c r="F38" s="225"/>
      <c r="G38" s="225"/>
      <c r="H38" s="226"/>
      <c r="I38" s="182"/>
      <c r="J38" s="183"/>
      <c r="K38" s="183"/>
      <c r="L38" s="183"/>
      <c r="M38" s="183"/>
      <c r="N38" s="183"/>
      <c r="O38" s="267"/>
      <c r="P38" s="268"/>
      <c r="Q38" s="43" t="s">
        <v>36</v>
      </c>
      <c r="R38" s="272"/>
      <c r="S38" s="274"/>
      <c r="T38" s="191"/>
      <c r="U38" s="189"/>
      <c r="V38" s="217"/>
      <c r="W38" s="218"/>
      <c r="X38" s="218"/>
      <c r="Y38" s="220"/>
      <c r="Z38" s="239"/>
      <c r="AA38" s="239"/>
      <c r="AB38" s="239"/>
      <c r="AC38" s="240"/>
      <c r="AE38" s="338"/>
    </row>
    <row r="39" spans="1:33" ht="21" customHeight="1">
      <c r="A39" s="295"/>
      <c r="B39" s="46"/>
      <c r="C39" s="246" t="s">
        <v>146</v>
      </c>
      <c r="D39" s="222"/>
      <c r="E39" s="222"/>
      <c r="F39" s="222"/>
      <c r="G39" s="222"/>
      <c r="H39" s="223"/>
      <c r="I39" s="184"/>
      <c r="J39" s="185"/>
      <c r="K39" s="185"/>
      <c r="L39" s="185"/>
      <c r="M39" s="185"/>
      <c r="N39" s="185"/>
      <c r="O39" s="269"/>
      <c r="P39" s="270"/>
      <c r="Q39" s="39" t="s">
        <v>33</v>
      </c>
      <c r="R39" s="271" t="str">
        <f t="shared" ref="R39" si="22">IF(I39=0,"",SUM(I40,-I39,1))</f>
        <v/>
      </c>
      <c r="S39" s="273"/>
      <c r="T39" s="190">
        <v>100</v>
      </c>
      <c r="U39" s="187"/>
      <c r="V39" s="215" t="str">
        <f t="shared" ref="V39" si="23">IF(R39="","",ROUND((T39*S39)*R39,0))</f>
        <v/>
      </c>
      <c r="W39" s="216"/>
      <c r="X39" s="216"/>
      <c r="Y39" s="176" t="s">
        <v>34</v>
      </c>
      <c r="Z39" s="291" t="s">
        <v>112</v>
      </c>
      <c r="AA39" s="291"/>
      <c r="AB39" s="291"/>
      <c r="AC39" s="292"/>
      <c r="AE39" s="338">
        <f>SUM(O40,-O39)</f>
        <v>0</v>
      </c>
    </row>
    <row r="40" spans="1:33" ht="21" customHeight="1">
      <c r="A40" s="295"/>
      <c r="B40" s="46"/>
      <c r="C40" s="224"/>
      <c r="D40" s="225"/>
      <c r="E40" s="225"/>
      <c r="F40" s="225"/>
      <c r="G40" s="225"/>
      <c r="H40" s="226"/>
      <c r="I40" s="182"/>
      <c r="J40" s="183"/>
      <c r="K40" s="183"/>
      <c r="L40" s="183"/>
      <c r="M40" s="183"/>
      <c r="N40" s="183"/>
      <c r="O40" s="267"/>
      <c r="P40" s="268"/>
      <c r="Q40" s="43" t="s">
        <v>36</v>
      </c>
      <c r="R40" s="272"/>
      <c r="S40" s="274"/>
      <c r="T40" s="191"/>
      <c r="U40" s="189"/>
      <c r="V40" s="217"/>
      <c r="W40" s="218"/>
      <c r="X40" s="218"/>
      <c r="Y40" s="220"/>
      <c r="Z40" s="239"/>
      <c r="AA40" s="239"/>
      <c r="AB40" s="239"/>
      <c r="AC40" s="240"/>
      <c r="AE40" s="338"/>
    </row>
    <row r="41" spans="1:33" ht="21" customHeight="1">
      <c r="A41" s="295"/>
      <c r="B41" s="46"/>
      <c r="C41" s="246" t="s">
        <v>147</v>
      </c>
      <c r="D41" s="222"/>
      <c r="E41" s="222"/>
      <c r="F41" s="222"/>
      <c r="G41" s="222"/>
      <c r="H41" s="223"/>
      <c r="I41" s="184"/>
      <c r="J41" s="185"/>
      <c r="K41" s="185"/>
      <c r="L41" s="185"/>
      <c r="M41" s="185"/>
      <c r="N41" s="185"/>
      <c r="O41" s="269"/>
      <c r="P41" s="270"/>
      <c r="Q41" s="39" t="s">
        <v>33</v>
      </c>
      <c r="R41" s="271" t="str">
        <f t="shared" ref="R41" si="24">IF(I41=0,"",SUM(I42,-I41,1))</f>
        <v/>
      </c>
      <c r="S41" s="273"/>
      <c r="T41" s="190">
        <v>100</v>
      </c>
      <c r="U41" s="187"/>
      <c r="V41" s="215" t="str">
        <f t="shared" ref="V41" si="25">IF(R41="","",ROUND((T41*S41)*R41,0))</f>
        <v/>
      </c>
      <c r="W41" s="216"/>
      <c r="X41" s="216"/>
      <c r="Y41" s="176" t="s">
        <v>34</v>
      </c>
      <c r="Z41" s="291" t="s">
        <v>113</v>
      </c>
      <c r="AA41" s="291"/>
      <c r="AB41" s="291"/>
      <c r="AC41" s="292"/>
      <c r="AE41" s="338">
        <f>SUM(O42,-O41)</f>
        <v>0</v>
      </c>
    </row>
    <row r="42" spans="1:33" ht="21" customHeight="1">
      <c r="A42" s="295"/>
      <c r="B42" s="46"/>
      <c r="C42" s="224"/>
      <c r="D42" s="225"/>
      <c r="E42" s="225"/>
      <c r="F42" s="225"/>
      <c r="G42" s="225"/>
      <c r="H42" s="226"/>
      <c r="I42" s="182"/>
      <c r="J42" s="183"/>
      <c r="K42" s="183"/>
      <c r="L42" s="183"/>
      <c r="M42" s="183"/>
      <c r="N42" s="183"/>
      <c r="O42" s="267"/>
      <c r="P42" s="268"/>
      <c r="Q42" s="43" t="s">
        <v>36</v>
      </c>
      <c r="R42" s="272"/>
      <c r="S42" s="274"/>
      <c r="T42" s="191"/>
      <c r="U42" s="189"/>
      <c r="V42" s="217"/>
      <c r="W42" s="218"/>
      <c r="X42" s="218"/>
      <c r="Y42" s="220"/>
      <c r="Z42" s="239"/>
      <c r="AA42" s="239"/>
      <c r="AB42" s="239"/>
      <c r="AC42" s="240"/>
      <c r="AE42" s="338"/>
    </row>
    <row r="43" spans="1:33" ht="21" customHeight="1">
      <c r="A43" s="295"/>
      <c r="B43" s="46"/>
      <c r="C43" s="246" t="s">
        <v>47</v>
      </c>
      <c r="D43" s="222"/>
      <c r="E43" s="222"/>
      <c r="F43" s="222"/>
      <c r="G43" s="222"/>
      <c r="H43" s="223"/>
      <c r="I43" s="184"/>
      <c r="J43" s="185"/>
      <c r="K43" s="185"/>
      <c r="L43" s="185"/>
      <c r="M43" s="185"/>
      <c r="N43" s="185"/>
      <c r="O43" s="269"/>
      <c r="P43" s="270"/>
      <c r="Q43" s="39" t="s">
        <v>33</v>
      </c>
      <c r="R43" s="271" t="str">
        <f t="shared" ref="R43" si="26">IF(I43=0,"",SUM(I44,-I43,1))</f>
        <v/>
      </c>
      <c r="S43" s="273"/>
      <c r="T43" s="190">
        <f>IF($Z$41=1,500,250)</f>
        <v>250</v>
      </c>
      <c r="U43" s="187"/>
      <c r="V43" s="194" t="str">
        <f>IF(Z$43=1,AG43,AF43)</f>
        <v/>
      </c>
      <c r="W43" s="195"/>
      <c r="X43" s="195"/>
      <c r="Y43" s="176" t="s">
        <v>34</v>
      </c>
      <c r="Z43" s="288"/>
      <c r="AA43" s="289" t="s">
        <v>98</v>
      </c>
      <c r="AB43" s="289"/>
      <c r="AC43" s="290"/>
      <c r="AE43" s="338">
        <f>SUM(O44,-O43)</f>
        <v>0</v>
      </c>
      <c r="AF43" s="339" t="str">
        <f>IF(R43="","",ROUND((T43*S43)*R43,0))</f>
        <v/>
      </c>
      <c r="AG43" s="339" t="str">
        <f>IF(R43="","",ROUND(((T43*S43)*R43)*2,0))</f>
        <v/>
      </c>
    </row>
    <row r="44" spans="1:33" ht="21" customHeight="1">
      <c r="A44" s="295"/>
      <c r="B44" s="47"/>
      <c r="C44" s="224"/>
      <c r="D44" s="225"/>
      <c r="E44" s="225"/>
      <c r="F44" s="225"/>
      <c r="G44" s="225"/>
      <c r="H44" s="226"/>
      <c r="I44" s="182"/>
      <c r="J44" s="183"/>
      <c r="K44" s="183"/>
      <c r="L44" s="183"/>
      <c r="M44" s="183"/>
      <c r="N44" s="183"/>
      <c r="O44" s="267"/>
      <c r="P44" s="268"/>
      <c r="Q44" s="43" t="s">
        <v>36</v>
      </c>
      <c r="R44" s="272"/>
      <c r="S44" s="274"/>
      <c r="T44" s="191"/>
      <c r="U44" s="189"/>
      <c r="V44" s="217"/>
      <c r="W44" s="218"/>
      <c r="X44" s="218"/>
      <c r="Y44" s="220"/>
      <c r="Z44" s="288"/>
      <c r="AA44" s="289"/>
      <c r="AB44" s="289"/>
      <c r="AC44" s="290"/>
      <c r="AE44" s="338"/>
      <c r="AF44" s="339"/>
      <c r="AG44" s="339"/>
    </row>
    <row r="45" spans="1:33" ht="21" customHeight="1">
      <c r="A45" s="295"/>
      <c r="B45" s="246" t="s">
        <v>48</v>
      </c>
      <c r="C45" s="222"/>
      <c r="D45" s="222"/>
      <c r="E45" s="222"/>
      <c r="F45" s="222"/>
      <c r="G45" s="222"/>
      <c r="H45" s="223"/>
      <c r="I45" s="184"/>
      <c r="J45" s="185"/>
      <c r="K45" s="185"/>
      <c r="L45" s="185"/>
      <c r="M45" s="185"/>
      <c r="N45" s="185"/>
      <c r="O45" s="269"/>
      <c r="P45" s="270"/>
      <c r="Q45" s="39" t="s">
        <v>33</v>
      </c>
      <c r="R45" s="271" t="str">
        <f t="shared" ref="R45" si="27">IF(I45=0,"",SUM(I46,-I45,1))</f>
        <v/>
      </c>
      <c r="S45" s="273"/>
      <c r="T45" s="190">
        <v>500</v>
      </c>
      <c r="U45" s="187"/>
      <c r="V45" s="215" t="str">
        <f t="shared" ref="V45" si="28">IF(R45="","",ROUND((T45*S45)*R45,0))</f>
        <v/>
      </c>
      <c r="W45" s="216"/>
      <c r="X45" s="216"/>
      <c r="Y45" s="176" t="s">
        <v>34</v>
      </c>
      <c r="Z45" s="279" t="s">
        <v>114</v>
      </c>
      <c r="AA45" s="280"/>
      <c r="AB45" s="280"/>
      <c r="AC45" s="281"/>
      <c r="AE45" s="338">
        <f>SUM(O46,-O45)</f>
        <v>0</v>
      </c>
    </row>
    <row r="46" spans="1:33" ht="21" customHeight="1">
      <c r="A46" s="295"/>
      <c r="B46" s="224"/>
      <c r="C46" s="225"/>
      <c r="D46" s="225"/>
      <c r="E46" s="225"/>
      <c r="F46" s="225"/>
      <c r="G46" s="225"/>
      <c r="H46" s="226"/>
      <c r="I46" s="182"/>
      <c r="J46" s="183"/>
      <c r="K46" s="183"/>
      <c r="L46" s="183"/>
      <c r="M46" s="183"/>
      <c r="N46" s="183"/>
      <c r="O46" s="267"/>
      <c r="P46" s="268"/>
      <c r="Q46" s="43" t="s">
        <v>36</v>
      </c>
      <c r="R46" s="272"/>
      <c r="S46" s="274"/>
      <c r="T46" s="191"/>
      <c r="U46" s="189"/>
      <c r="V46" s="217"/>
      <c r="W46" s="218"/>
      <c r="X46" s="218"/>
      <c r="Y46" s="220"/>
      <c r="Z46" s="282"/>
      <c r="AA46" s="283"/>
      <c r="AB46" s="283"/>
      <c r="AC46" s="284"/>
      <c r="AE46" s="338"/>
    </row>
    <row r="47" spans="1:33" ht="21" customHeight="1">
      <c r="A47" s="295"/>
      <c r="B47" s="246" t="s">
        <v>49</v>
      </c>
      <c r="C47" s="222"/>
      <c r="D47" s="222"/>
      <c r="E47" s="222"/>
      <c r="F47" s="222"/>
      <c r="G47" s="222"/>
      <c r="H47" s="223"/>
      <c r="I47" s="184"/>
      <c r="J47" s="185"/>
      <c r="K47" s="185"/>
      <c r="L47" s="185"/>
      <c r="M47" s="185"/>
      <c r="N47" s="185"/>
      <c r="O47" s="269"/>
      <c r="P47" s="270"/>
      <c r="Q47" s="39" t="s">
        <v>33</v>
      </c>
      <c r="R47" s="271" t="str">
        <f t="shared" ref="R47" si="29">IF(I47=0,"",SUM(I48,-I47,1))</f>
        <v/>
      </c>
      <c r="S47" s="273"/>
      <c r="T47" s="190">
        <v>500</v>
      </c>
      <c r="U47" s="187"/>
      <c r="V47" s="215" t="str">
        <f t="shared" ref="V47" si="30">IF(R47="","",ROUND((T47*S47)*R47,0))</f>
        <v/>
      </c>
      <c r="W47" s="216"/>
      <c r="X47" s="216"/>
      <c r="Y47" s="176" t="s">
        <v>34</v>
      </c>
      <c r="Z47" s="282"/>
      <c r="AA47" s="283"/>
      <c r="AB47" s="283"/>
      <c r="AC47" s="284"/>
      <c r="AE47" s="338">
        <f>SUM(O48,-O47)</f>
        <v>0</v>
      </c>
    </row>
    <row r="48" spans="1:33" ht="21" customHeight="1">
      <c r="A48" s="295"/>
      <c r="B48" s="224"/>
      <c r="C48" s="225"/>
      <c r="D48" s="225"/>
      <c r="E48" s="225"/>
      <c r="F48" s="225"/>
      <c r="G48" s="225"/>
      <c r="H48" s="226"/>
      <c r="I48" s="182"/>
      <c r="J48" s="183"/>
      <c r="K48" s="183"/>
      <c r="L48" s="183"/>
      <c r="M48" s="183"/>
      <c r="N48" s="183"/>
      <c r="O48" s="267"/>
      <c r="P48" s="268"/>
      <c r="Q48" s="43" t="s">
        <v>36</v>
      </c>
      <c r="R48" s="272"/>
      <c r="S48" s="274"/>
      <c r="T48" s="191"/>
      <c r="U48" s="189"/>
      <c r="V48" s="217"/>
      <c r="W48" s="218"/>
      <c r="X48" s="218"/>
      <c r="Y48" s="220"/>
      <c r="Z48" s="285"/>
      <c r="AA48" s="286"/>
      <c r="AB48" s="286"/>
      <c r="AC48" s="287"/>
      <c r="AE48" s="338"/>
    </row>
    <row r="49" spans="1:31" ht="21" customHeight="1">
      <c r="A49" s="295"/>
      <c r="B49" s="246" t="s">
        <v>50</v>
      </c>
      <c r="C49" s="222"/>
      <c r="D49" s="222"/>
      <c r="E49" s="222"/>
      <c r="F49" s="222"/>
      <c r="G49" s="222"/>
      <c r="H49" s="223"/>
      <c r="I49" s="184"/>
      <c r="J49" s="185"/>
      <c r="K49" s="185"/>
      <c r="L49" s="185"/>
      <c r="M49" s="185"/>
      <c r="N49" s="185"/>
      <c r="O49" s="269"/>
      <c r="P49" s="270"/>
      <c r="Q49" s="39" t="s">
        <v>33</v>
      </c>
      <c r="R49" s="271"/>
      <c r="S49" s="273"/>
      <c r="T49" s="190">
        <v>500</v>
      </c>
      <c r="U49" s="187"/>
      <c r="V49" s="194" t="str">
        <f>IF(R49="","",ROUND((T49*S49)*R49,0))</f>
        <v/>
      </c>
      <c r="W49" s="195"/>
      <c r="X49" s="195"/>
      <c r="Y49" s="176" t="s">
        <v>34</v>
      </c>
      <c r="Z49" s="275"/>
      <c r="AA49" s="275"/>
      <c r="AB49" s="275"/>
      <c r="AC49" s="277" t="s">
        <v>51</v>
      </c>
    </row>
    <row r="50" spans="1:31" ht="21" customHeight="1">
      <c r="A50" s="296"/>
      <c r="B50" s="224"/>
      <c r="C50" s="225"/>
      <c r="D50" s="225"/>
      <c r="E50" s="225"/>
      <c r="F50" s="225"/>
      <c r="G50" s="225"/>
      <c r="H50" s="226"/>
      <c r="I50" s="182"/>
      <c r="J50" s="183"/>
      <c r="K50" s="183"/>
      <c r="L50" s="183"/>
      <c r="M50" s="183"/>
      <c r="N50" s="183"/>
      <c r="O50" s="267"/>
      <c r="P50" s="268"/>
      <c r="Q50" s="43" t="s">
        <v>36</v>
      </c>
      <c r="R50" s="272"/>
      <c r="S50" s="274"/>
      <c r="T50" s="191"/>
      <c r="U50" s="189"/>
      <c r="V50" s="217"/>
      <c r="W50" s="218"/>
      <c r="X50" s="218"/>
      <c r="Y50" s="220"/>
      <c r="Z50" s="276"/>
      <c r="AA50" s="276"/>
      <c r="AB50" s="276"/>
      <c r="AC50" s="278"/>
    </row>
    <row r="51" spans="1:31" ht="21" customHeight="1">
      <c r="A51" s="246" t="s">
        <v>52</v>
      </c>
      <c r="B51" s="222"/>
      <c r="C51" s="222"/>
      <c r="D51" s="222"/>
      <c r="E51" s="222"/>
      <c r="F51" s="222"/>
      <c r="G51" s="222"/>
      <c r="H51" s="222"/>
      <c r="I51" s="184"/>
      <c r="J51" s="185"/>
      <c r="K51" s="185"/>
      <c r="L51" s="185"/>
      <c r="M51" s="185"/>
      <c r="N51" s="185"/>
      <c r="O51" s="269"/>
      <c r="P51" s="270"/>
      <c r="Q51" s="39" t="s">
        <v>33</v>
      </c>
      <c r="R51" s="271" t="str">
        <f>IF(I51=0,"",SUM(I52,-I51,1))</f>
        <v/>
      </c>
      <c r="S51" s="273"/>
      <c r="T51" s="190">
        <v>100</v>
      </c>
      <c r="U51" s="187"/>
      <c r="V51" s="194" t="str">
        <f>IF(R51="","",ROUND(((T51*Z51)*S51)*R51,0))</f>
        <v/>
      </c>
      <c r="W51" s="195"/>
      <c r="X51" s="195"/>
      <c r="Y51" s="176" t="s">
        <v>34</v>
      </c>
      <c r="Z51" s="235"/>
      <c r="AA51" s="236"/>
      <c r="AB51" s="236" t="s">
        <v>38</v>
      </c>
      <c r="AC51" s="237"/>
      <c r="AE51" s="338">
        <f>SUM(O52,-O51)</f>
        <v>0</v>
      </c>
    </row>
    <row r="52" spans="1:31" ht="21" customHeight="1" thickBot="1">
      <c r="A52" s="224"/>
      <c r="B52" s="225"/>
      <c r="C52" s="225"/>
      <c r="D52" s="225"/>
      <c r="E52" s="225"/>
      <c r="F52" s="225"/>
      <c r="G52" s="225"/>
      <c r="H52" s="225"/>
      <c r="I52" s="182"/>
      <c r="J52" s="183"/>
      <c r="K52" s="183"/>
      <c r="L52" s="183"/>
      <c r="M52" s="183"/>
      <c r="N52" s="183"/>
      <c r="O52" s="267"/>
      <c r="P52" s="268"/>
      <c r="Q52" s="43" t="s">
        <v>36</v>
      </c>
      <c r="R52" s="272"/>
      <c r="S52" s="274"/>
      <c r="T52" s="191"/>
      <c r="U52" s="189"/>
      <c r="V52" s="196"/>
      <c r="W52" s="197"/>
      <c r="X52" s="197"/>
      <c r="Y52" s="177"/>
      <c r="Z52" s="238"/>
      <c r="AA52" s="239"/>
      <c r="AB52" s="239"/>
      <c r="AC52" s="240"/>
      <c r="AE52" s="338"/>
    </row>
    <row r="53" spans="1:31" ht="15.6" thickBo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</row>
    <row r="54" spans="1:31" ht="33.75" customHeight="1" thickBot="1">
      <c r="A54" s="259" t="s">
        <v>91</v>
      </c>
      <c r="B54" s="247"/>
      <c r="C54" s="247"/>
      <c r="D54" s="247"/>
      <c r="E54" s="247"/>
      <c r="F54" s="247"/>
      <c r="G54" s="247"/>
      <c r="H54" s="247"/>
      <c r="I54" s="259" t="s">
        <v>26</v>
      </c>
      <c r="J54" s="247"/>
      <c r="K54" s="247"/>
      <c r="L54" s="247"/>
      <c r="M54" s="247"/>
      <c r="N54" s="247"/>
      <c r="O54" s="248"/>
      <c r="P54" s="260" t="s">
        <v>115</v>
      </c>
      <c r="Q54" s="248"/>
      <c r="R54" s="261" t="s">
        <v>53</v>
      </c>
      <c r="S54" s="261"/>
      <c r="T54" s="262" t="s">
        <v>28</v>
      </c>
      <c r="U54" s="263"/>
      <c r="V54" s="264" t="s">
        <v>29</v>
      </c>
      <c r="W54" s="265"/>
      <c r="X54" s="265"/>
      <c r="Y54" s="266"/>
      <c r="Z54" s="247" t="s">
        <v>30</v>
      </c>
      <c r="AA54" s="247"/>
      <c r="AB54" s="247"/>
      <c r="AC54" s="248"/>
    </row>
    <row r="55" spans="1:31" ht="22.5" customHeight="1" thickTop="1">
      <c r="A55" s="249" t="s">
        <v>116</v>
      </c>
      <c r="B55" s="251" t="s">
        <v>117</v>
      </c>
      <c r="C55" s="252"/>
      <c r="D55" s="252"/>
      <c r="E55" s="252"/>
      <c r="F55" s="252"/>
      <c r="G55" s="252"/>
      <c r="H55" s="253"/>
      <c r="I55" s="184"/>
      <c r="J55" s="185"/>
      <c r="K55" s="185"/>
      <c r="L55" s="185"/>
      <c r="M55" s="185"/>
      <c r="N55" s="185"/>
      <c r="O55" s="41" t="s">
        <v>33</v>
      </c>
      <c r="P55" s="254"/>
      <c r="Q55" s="255"/>
      <c r="R55" s="229" t="str">
        <f>IF(I55=0,"",SUM(I56,-I55,1))</f>
        <v/>
      </c>
      <c r="S55" s="229"/>
      <c r="T55" s="231">
        <v>2000</v>
      </c>
      <c r="U55" s="232"/>
      <c r="V55" s="194" t="str">
        <f>IF(R55="","",ROUND((R55*T55)*P55,0))</f>
        <v/>
      </c>
      <c r="W55" s="195"/>
      <c r="X55" s="195"/>
      <c r="Y55" s="176" t="s">
        <v>34</v>
      </c>
      <c r="Z55" s="256"/>
      <c r="AA55" s="257"/>
      <c r="AB55" s="257"/>
      <c r="AC55" s="258"/>
    </row>
    <row r="56" spans="1:31" ht="22.5" customHeight="1">
      <c r="A56" s="249"/>
      <c r="B56" s="224"/>
      <c r="C56" s="225"/>
      <c r="D56" s="225"/>
      <c r="E56" s="225"/>
      <c r="F56" s="225"/>
      <c r="G56" s="225"/>
      <c r="H56" s="226"/>
      <c r="I56" s="182"/>
      <c r="J56" s="183"/>
      <c r="K56" s="183"/>
      <c r="L56" s="183"/>
      <c r="M56" s="183"/>
      <c r="N56" s="183"/>
      <c r="O56" s="42" t="s">
        <v>36</v>
      </c>
      <c r="P56" s="191"/>
      <c r="Q56" s="228"/>
      <c r="R56" s="230"/>
      <c r="S56" s="230"/>
      <c r="T56" s="233"/>
      <c r="U56" s="234"/>
      <c r="V56" s="217"/>
      <c r="W56" s="218"/>
      <c r="X56" s="218"/>
      <c r="Y56" s="220"/>
      <c r="Z56" s="238"/>
      <c r="AA56" s="239"/>
      <c r="AB56" s="239"/>
      <c r="AC56" s="240"/>
    </row>
    <row r="57" spans="1:31" ht="22.5" customHeight="1">
      <c r="A57" s="249"/>
      <c r="B57" s="246" t="s">
        <v>118</v>
      </c>
      <c r="C57" s="222"/>
      <c r="D57" s="222"/>
      <c r="E57" s="222"/>
      <c r="F57" s="222"/>
      <c r="G57" s="222"/>
      <c r="H57" s="223"/>
      <c r="I57" s="184"/>
      <c r="J57" s="185"/>
      <c r="K57" s="185"/>
      <c r="L57" s="185"/>
      <c r="M57" s="185"/>
      <c r="N57" s="185"/>
      <c r="O57" s="41" t="s">
        <v>104</v>
      </c>
      <c r="P57" s="213"/>
      <c r="Q57" s="227"/>
      <c r="R57" s="229" t="str">
        <f t="shared" ref="R57" si="31">IF(I57=0,"",SUM(I58,-I57,1))</f>
        <v/>
      </c>
      <c r="S57" s="229"/>
      <c r="T57" s="231">
        <v>3000</v>
      </c>
      <c r="U57" s="232"/>
      <c r="V57" s="194" t="str">
        <f t="shared" ref="V57" si="32">IF(R57="","",ROUND((R57*T57)*P57,0))</f>
        <v/>
      </c>
      <c r="W57" s="195"/>
      <c r="X57" s="195"/>
      <c r="Y57" s="176" t="s">
        <v>34</v>
      </c>
      <c r="Z57" s="235"/>
      <c r="AA57" s="236"/>
      <c r="AB57" s="236"/>
      <c r="AC57" s="237"/>
    </row>
    <row r="58" spans="1:31" ht="22.5" customHeight="1">
      <c r="A58" s="249"/>
      <c r="B58" s="224"/>
      <c r="C58" s="225"/>
      <c r="D58" s="225"/>
      <c r="E58" s="225"/>
      <c r="F58" s="225"/>
      <c r="G58" s="225"/>
      <c r="H58" s="226"/>
      <c r="I58" s="182"/>
      <c r="J58" s="183"/>
      <c r="K58" s="183"/>
      <c r="L58" s="183"/>
      <c r="M58" s="183"/>
      <c r="N58" s="183"/>
      <c r="O58" s="42" t="s">
        <v>105</v>
      </c>
      <c r="P58" s="191"/>
      <c r="Q58" s="228"/>
      <c r="R58" s="230"/>
      <c r="S58" s="230"/>
      <c r="T58" s="233"/>
      <c r="U58" s="234"/>
      <c r="V58" s="217"/>
      <c r="W58" s="218"/>
      <c r="X58" s="218"/>
      <c r="Y58" s="220"/>
      <c r="Z58" s="238"/>
      <c r="AA58" s="239"/>
      <c r="AB58" s="239"/>
      <c r="AC58" s="240"/>
    </row>
    <row r="59" spans="1:31" ht="22.5" customHeight="1">
      <c r="A59" s="249"/>
      <c r="B59" s="246" t="s">
        <v>119</v>
      </c>
      <c r="C59" s="222"/>
      <c r="D59" s="222"/>
      <c r="E59" s="222"/>
      <c r="F59" s="222"/>
      <c r="G59" s="222"/>
      <c r="H59" s="223"/>
      <c r="I59" s="184"/>
      <c r="J59" s="185"/>
      <c r="K59" s="185"/>
      <c r="L59" s="185"/>
      <c r="M59" s="185"/>
      <c r="N59" s="185"/>
      <c r="O59" s="41" t="s">
        <v>104</v>
      </c>
      <c r="P59" s="213"/>
      <c r="Q59" s="227"/>
      <c r="R59" s="229" t="str">
        <f t="shared" ref="R59" si="33">IF(I59=0,"",SUM(I60,-I59,1))</f>
        <v/>
      </c>
      <c r="S59" s="229"/>
      <c r="T59" s="231">
        <v>500</v>
      </c>
      <c r="U59" s="232"/>
      <c r="V59" s="194" t="str">
        <f t="shared" ref="V59" si="34">IF(R59="","",ROUND((R59*T59)*P59,0))</f>
        <v/>
      </c>
      <c r="W59" s="195"/>
      <c r="X59" s="195"/>
      <c r="Y59" s="176" t="s">
        <v>34</v>
      </c>
      <c r="Z59" s="235"/>
      <c r="AA59" s="236"/>
      <c r="AB59" s="236"/>
      <c r="AC59" s="237"/>
    </row>
    <row r="60" spans="1:31" ht="22.5" customHeight="1">
      <c r="A60" s="249"/>
      <c r="B60" s="224"/>
      <c r="C60" s="225"/>
      <c r="D60" s="225"/>
      <c r="E60" s="225"/>
      <c r="F60" s="225"/>
      <c r="G60" s="225"/>
      <c r="H60" s="226"/>
      <c r="I60" s="182"/>
      <c r="J60" s="183"/>
      <c r="K60" s="183"/>
      <c r="L60" s="183"/>
      <c r="M60" s="183"/>
      <c r="N60" s="183"/>
      <c r="O60" s="42" t="s">
        <v>105</v>
      </c>
      <c r="P60" s="191"/>
      <c r="Q60" s="228"/>
      <c r="R60" s="230"/>
      <c r="S60" s="230"/>
      <c r="T60" s="233"/>
      <c r="U60" s="234"/>
      <c r="V60" s="217"/>
      <c r="W60" s="218"/>
      <c r="X60" s="218"/>
      <c r="Y60" s="220"/>
      <c r="Z60" s="238"/>
      <c r="AA60" s="239"/>
      <c r="AB60" s="239"/>
      <c r="AC60" s="240"/>
    </row>
    <row r="61" spans="1:31" ht="22.5" customHeight="1">
      <c r="A61" s="249"/>
      <c r="B61" s="246" t="s">
        <v>120</v>
      </c>
      <c r="C61" s="222"/>
      <c r="D61" s="222"/>
      <c r="E61" s="222"/>
      <c r="F61" s="222"/>
      <c r="G61" s="222"/>
      <c r="H61" s="223"/>
      <c r="I61" s="184"/>
      <c r="J61" s="185"/>
      <c r="K61" s="185"/>
      <c r="L61" s="185"/>
      <c r="M61" s="185"/>
      <c r="N61" s="185"/>
      <c r="O61" s="41" t="s">
        <v>104</v>
      </c>
      <c r="P61" s="213"/>
      <c r="Q61" s="227"/>
      <c r="R61" s="229" t="str">
        <f t="shared" ref="R61" si="35">IF(I61=0,"",SUM(I62,-I61,1))</f>
        <v/>
      </c>
      <c r="S61" s="229"/>
      <c r="T61" s="231">
        <v>500</v>
      </c>
      <c r="U61" s="232"/>
      <c r="V61" s="194" t="str">
        <f t="shared" ref="V61" si="36">IF(R61="","",ROUND((R61*T61)*P61,0))</f>
        <v/>
      </c>
      <c r="W61" s="195"/>
      <c r="X61" s="195"/>
      <c r="Y61" s="176" t="s">
        <v>34</v>
      </c>
      <c r="Z61" s="235"/>
      <c r="AA61" s="236"/>
      <c r="AB61" s="236"/>
      <c r="AC61" s="237"/>
    </row>
    <row r="62" spans="1:31" ht="22.5" customHeight="1">
      <c r="A62" s="249"/>
      <c r="B62" s="224"/>
      <c r="C62" s="225"/>
      <c r="D62" s="225"/>
      <c r="E62" s="225"/>
      <c r="F62" s="225"/>
      <c r="G62" s="225"/>
      <c r="H62" s="226"/>
      <c r="I62" s="182"/>
      <c r="J62" s="183"/>
      <c r="K62" s="183"/>
      <c r="L62" s="183"/>
      <c r="M62" s="183"/>
      <c r="N62" s="183"/>
      <c r="O62" s="42" t="s">
        <v>105</v>
      </c>
      <c r="P62" s="191"/>
      <c r="Q62" s="228"/>
      <c r="R62" s="230"/>
      <c r="S62" s="230"/>
      <c r="T62" s="233"/>
      <c r="U62" s="234"/>
      <c r="V62" s="217"/>
      <c r="W62" s="218"/>
      <c r="X62" s="218"/>
      <c r="Y62" s="220"/>
      <c r="Z62" s="238"/>
      <c r="AA62" s="239"/>
      <c r="AB62" s="239"/>
      <c r="AC62" s="240"/>
    </row>
    <row r="63" spans="1:31" ht="22.5" customHeight="1">
      <c r="A63" s="249"/>
      <c r="B63" s="246" t="s">
        <v>121</v>
      </c>
      <c r="C63" s="222"/>
      <c r="D63" s="222"/>
      <c r="E63" s="222"/>
      <c r="F63" s="222"/>
      <c r="G63" s="222"/>
      <c r="H63" s="223"/>
      <c r="I63" s="184"/>
      <c r="J63" s="185"/>
      <c r="K63" s="185"/>
      <c r="L63" s="185"/>
      <c r="M63" s="185"/>
      <c r="N63" s="185"/>
      <c r="O63" s="41" t="s">
        <v>104</v>
      </c>
      <c r="P63" s="213"/>
      <c r="Q63" s="227"/>
      <c r="R63" s="229" t="str">
        <f t="shared" ref="R63" si="37">IF(I63=0,"",SUM(I64,-I63,1))</f>
        <v/>
      </c>
      <c r="S63" s="229"/>
      <c r="T63" s="231">
        <v>200</v>
      </c>
      <c r="U63" s="232"/>
      <c r="V63" s="194" t="str">
        <f t="shared" ref="V63" si="38">IF(R63="","",ROUND((R63*T63)*P63,0))</f>
        <v/>
      </c>
      <c r="W63" s="195"/>
      <c r="X63" s="195"/>
      <c r="Y63" s="176" t="s">
        <v>34</v>
      </c>
      <c r="Z63" s="235"/>
      <c r="AA63" s="236"/>
      <c r="AB63" s="236"/>
      <c r="AC63" s="237"/>
    </row>
    <row r="64" spans="1:31" ht="22.5" customHeight="1">
      <c r="A64" s="249"/>
      <c r="B64" s="224"/>
      <c r="C64" s="225"/>
      <c r="D64" s="225"/>
      <c r="E64" s="225"/>
      <c r="F64" s="225"/>
      <c r="G64" s="225"/>
      <c r="H64" s="226"/>
      <c r="I64" s="182"/>
      <c r="J64" s="183"/>
      <c r="K64" s="183"/>
      <c r="L64" s="183"/>
      <c r="M64" s="183"/>
      <c r="N64" s="183"/>
      <c r="O64" s="42" t="s">
        <v>105</v>
      </c>
      <c r="P64" s="191"/>
      <c r="Q64" s="228"/>
      <c r="R64" s="230"/>
      <c r="S64" s="230"/>
      <c r="T64" s="233"/>
      <c r="U64" s="234"/>
      <c r="V64" s="217"/>
      <c r="W64" s="218"/>
      <c r="X64" s="218"/>
      <c r="Y64" s="220"/>
      <c r="Z64" s="238"/>
      <c r="AA64" s="239"/>
      <c r="AB64" s="239"/>
      <c r="AC64" s="240"/>
    </row>
    <row r="65" spans="1:29" ht="22.5" customHeight="1">
      <c r="A65" s="249"/>
      <c r="B65" s="246" t="s">
        <v>122</v>
      </c>
      <c r="C65" s="222"/>
      <c r="D65" s="222"/>
      <c r="E65" s="222"/>
      <c r="F65" s="222"/>
      <c r="G65" s="222"/>
      <c r="H65" s="223"/>
      <c r="I65" s="184"/>
      <c r="J65" s="185"/>
      <c r="K65" s="185"/>
      <c r="L65" s="185"/>
      <c r="M65" s="185"/>
      <c r="N65" s="185"/>
      <c r="O65" s="41" t="s">
        <v>104</v>
      </c>
      <c r="P65" s="213"/>
      <c r="Q65" s="227"/>
      <c r="R65" s="229" t="str">
        <f t="shared" ref="R65" si="39">IF(I65=0,"",SUM(I66,-I65,1))</f>
        <v/>
      </c>
      <c r="S65" s="229"/>
      <c r="T65" s="231">
        <v>100</v>
      </c>
      <c r="U65" s="232"/>
      <c r="V65" s="194" t="str">
        <f t="shared" ref="V65" si="40">IF(R65="","",ROUND((R65*T65)*P65,0))</f>
        <v/>
      </c>
      <c r="W65" s="195"/>
      <c r="X65" s="195"/>
      <c r="Y65" s="176" t="s">
        <v>34</v>
      </c>
      <c r="Z65" s="235"/>
      <c r="AA65" s="236"/>
      <c r="AB65" s="236"/>
      <c r="AC65" s="237"/>
    </row>
    <row r="66" spans="1:29" ht="22.5" customHeight="1">
      <c r="A66" s="249"/>
      <c r="B66" s="224"/>
      <c r="C66" s="225"/>
      <c r="D66" s="225"/>
      <c r="E66" s="225"/>
      <c r="F66" s="225"/>
      <c r="G66" s="225"/>
      <c r="H66" s="226"/>
      <c r="I66" s="182"/>
      <c r="J66" s="183"/>
      <c r="K66" s="183"/>
      <c r="L66" s="183"/>
      <c r="M66" s="183"/>
      <c r="N66" s="183"/>
      <c r="O66" s="42" t="s">
        <v>105</v>
      </c>
      <c r="P66" s="191"/>
      <c r="Q66" s="228"/>
      <c r="R66" s="230"/>
      <c r="S66" s="230"/>
      <c r="T66" s="233"/>
      <c r="U66" s="234"/>
      <c r="V66" s="217"/>
      <c r="W66" s="218"/>
      <c r="X66" s="218"/>
      <c r="Y66" s="220"/>
      <c r="Z66" s="238"/>
      <c r="AA66" s="239"/>
      <c r="AB66" s="239"/>
      <c r="AC66" s="240"/>
    </row>
    <row r="67" spans="1:29" ht="22.5" customHeight="1">
      <c r="A67" s="249"/>
      <c r="B67" s="246" t="s">
        <v>123</v>
      </c>
      <c r="C67" s="222"/>
      <c r="D67" s="222"/>
      <c r="E67" s="222"/>
      <c r="F67" s="222"/>
      <c r="G67" s="222"/>
      <c r="H67" s="223"/>
      <c r="I67" s="184"/>
      <c r="J67" s="185"/>
      <c r="K67" s="185"/>
      <c r="L67" s="185"/>
      <c r="M67" s="185"/>
      <c r="N67" s="185"/>
      <c r="O67" s="41" t="s">
        <v>104</v>
      </c>
      <c r="P67" s="213"/>
      <c r="Q67" s="227"/>
      <c r="R67" s="229" t="str">
        <f t="shared" ref="R67" si="41">IF(I67=0,"",SUM(I68,-I67,1))</f>
        <v/>
      </c>
      <c r="S67" s="229"/>
      <c r="T67" s="231">
        <v>200</v>
      </c>
      <c r="U67" s="232"/>
      <c r="V67" s="194" t="str">
        <f t="shared" ref="V67" si="42">IF(R67="","",ROUND((R67*T67)*P67,0))</f>
        <v/>
      </c>
      <c r="W67" s="195"/>
      <c r="X67" s="195"/>
      <c r="Y67" s="176" t="s">
        <v>34</v>
      </c>
      <c r="Z67" s="235"/>
      <c r="AA67" s="236"/>
      <c r="AB67" s="236"/>
      <c r="AC67" s="237"/>
    </row>
    <row r="68" spans="1:29" ht="22.5" customHeight="1">
      <c r="A68" s="249"/>
      <c r="B68" s="224"/>
      <c r="C68" s="225"/>
      <c r="D68" s="225"/>
      <c r="E68" s="225"/>
      <c r="F68" s="225"/>
      <c r="G68" s="225"/>
      <c r="H68" s="226"/>
      <c r="I68" s="182"/>
      <c r="J68" s="183"/>
      <c r="K68" s="183"/>
      <c r="L68" s="183"/>
      <c r="M68" s="183"/>
      <c r="N68" s="183"/>
      <c r="O68" s="42" t="s">
        <v>105</v>
      </c>
      <c r="P68" s="191"/>
      <c r="Q68" s="228"/>
      <c r="R68" s="230"/>
      <c r="S68" s="230"/>
      <c r="T68" s="233"/>
      <c r="U68" s="234"/>
      <c r="V68" s="217"/>
      <c r="W68" s="218"/>
      <c r="X68" s="218"/>
      <c r="Y68" s="220"/>
      <c r="Z68" s="238"/>
      <c r="AA68" s="239"/>
      <c r="AB68" s="239"/>
      <c r="AC68" s="240"/>
    </row>
    <row r="69" spans="1:29" ht="22.5" customHeight="1">
      <c r="A69" s="249"/>
      <c r="B69" s="246" t="s">
        <v>124</v>
      </c>
      <c r="C69" s="222"/>
      <c r="D69" s="222"/>
      <c r="E69" s="222"/>
      <c r="F69" s="222"/>
      <c r="G69" s="222"/>
      <c r="H69" s="223"/>
      <c r="I69" s="184"/>
      <c r="J69" s="185"/>
      <c r="K69" s="185"/>
      <c r="L69" s="185"/>
      <c r="M69" s="185"/>
      <c r="N69" s="185"/>
      <c r="O69" s="41" t="s">
        <v>104</v>
      </c>
      <c r="P69" s="213"/>
      <c r="Q69" s="227"/>
      <c r="R69" s="229" t="str">
        <f t="shared" ref="R69" si="43">IF(I69=0,"",SUM(I70,-I69,1))</f>
        <v/>
      </c>
      <c r="S69" s="229"/>
      <c r="T69" s="231">
        <v>3000</v>
      </c>
      <c r="U69" s="232"/>
      <c r="V69" s="194" t="str">
        <f t="shared" ref="V69" si="44">IF(R69="","",ROUND((R69*T69)*P69,0))</f>
        <v/>
      </c>
      <c r="W69" s="195"/>
      <c r="X69" s="195"/>
      <c r="Y69" s="176" t="s">
        <v>34</v>
      </c>
      <c r="Z69" s="235"/>
      <c r="AA69" s="236"/>
      <c r="AB69" s="236"/>
      <c r="AC69" s="237"/>
    </row>
    <row r="70" spans="1:29" ht="22.5" customHeight="1">
      <c r="A70" s="249"/>
      <c r="B70" s="224"/>
      <c r="C70" s="225"/>
      <c r="D70" s="225"/>
      <c r="E70" s="225"/>
      <c r="F70" s="225"/>
      <c r="G70" s="225"/>
      <c r="H70" s="226"/>
      <c r="I70" s="182"/>
      <c r="J70" s="183"/>
      <c r="K70" s="183"/>
      <c r="L70" s="183"/>
      <c r="M70" s="183"/>
      <c r="N70" s="183"/>
      <c r="O70" s="42" t="s">
        <v>105</v>
      </c>
      <c r="P70" s="191"/>
      <c r="Q70" s="228"/>
      <c r="R70" s="230"/>
      <c r="S70" s="230"/>
      <c r="T70" s="233"/>
      <c r="U70" s="234"/>
      <c r="V70" s="217"/>
      <c r="W70" s="218"/>
      <c r="X70" s="218"/>
      <c r="Y70" s="220"/>
      <c r="Z70" s="238"/>
      <c r="AA70" s="239"/>
      <c r="AB70" s="239"/>
      <c r="AC70" s="240"/>
    </row>
    <row r="71" spans="1:29" ht="22.5" customHeight="1">
      <c r="A71" s="249"/>
      <c r="B71" s="221" t="s">
        <v>125</v>
      </c>
      <c r="C71" s="222"/>
      <c r="D71" s="222"/>
      <c r="E71" s="222"/>
      <c r="F71" s="222"/>
      <c r="G71" s="222"/>
      <c r="H71" s="223"/>
      <c r="I71" s="184"/>
      <c r="J71" s="185"/>
      <c r="K71" s="185"/>
      <c r="L71" s="185"/>
      <c r="M71" s="185"/>
      <c r="N71" s="185"/>
      <c r="O71" s="41" t="s">
        <v>104</v>
      </c>
      <c r="P71" s="213"/>
      <c r="Q71" s="227"/>
      <c r="R71" s="229" t="str">
        <f t="shared" ref="R71" si="45">IF(I71=0,"",SUM(I72,-I71,1))</f>
        <v/>
      </c>
      <c r="S71" s="229"/>
      <c r="T71" s="231">
        <v>200</v>
      </c>
      <c r="U71" s="232"/>
      <c r="V71" s="194" t="str">
        <f t="shared" ref="V71" si="46">IF(R71="","",ROUND((R71*T71)*P71,0))</f>
        <v/>
      </c>
      <c r="W71" s="195"/>
      <c r="X71" s="195"/>
      <c r="Y71" s="176" t="s">
        <v>34</v>
      </c>
      <c r="Z71" s="235"/>
      <c r="AA71" s="236"/>
      <c r="AB71" s="236"/>
      <c r="AC71" s="237"/>
    </row>
    <row r="72" spans="1:29" ht="22.5" customHeight="1">
      <c r="A72" s="249"/>
      <c r="B72" s="224"/>
      <c r="C72" s="225"/>
      <c r="D72" s="225"/>
      <c r="E72" s="225"/>
      <c r="F72" s="225"/>
      <c r="G72" s="225"/>
      <c r="H72" s="226"/>
      <c r="I72" s="182"/>
      <c r="J72" s="183"/>
      <c r="K72" s="183"/>
      <c r="L72" s="183"/>
      <c r="M72" s="183"/>
      <c r="N72" s="183"/>
      <c r="O72" s="42" t="s">
        <v>105</v>
      </c>
      <c r="P72" s="191"/>
      <c r="Q72" s="228"/>
      <c r="R72" s="230"/>
      <c r="S72" s="230"/>
      <c r="T72" s="233"/>
      <c r="U72" s="234"/>
      <c r="V72" s="217"/>
      <c r="W72" s="218"/>
      <c r="X72" s="218"/>
      <c r="Y72" s="220"/>
      <c r="Z72" s="238"/>
      <c r="AA72" s="239"/>
      <c r="AB72" s="239"/>
      <c r="AC72" s="240"/>
    </row>
    <row r="73" spans="1:29" ht="22.5" customHeight="1">
      <c r="A73" s="249"/>
      <c r="B73" s="221" t="s">
        <v>148</v>
      </c>
      <c r="C73" s="222"/>
      <c r="D73" s="222"/>
      <c r="E73" s="222"/>
      <c r="F73" s="222"/>
      <c r="G73" s="222"/>
      <c r="H73" s="223"/>
      <c r="I73" s="184"/>
      <c r="J73" s="185"/>
      <c r="K73" s="185"/>
      <c r="L73" s="185"/>
      <c r="M73" s="185"/>
      <c r="N73" s="185"/>
      <c r="O73" s="41" t="s">
        <v>104</v>
      </c>
      <c r="P73" s="213"/>
      <c r="Q73" s="227"/>
      <c r="R73" s="229" t="str">
        <f t="shared" ref="R73" si="47">IF(I73=0,"",SUM(I74,-I73,1))</f>
        <v/>
      </c>
      <c r="S73" s="229"/>
      <c r="T73" s="231">
        <v>200</v>
      </c>
      <c r="U73" s="232"/>
      <c r="V73" s="194" t="str">
        <f t="shared" ref="V73" si="48">IF(R73="","",ROUND((R73*T73)*P73,0))</f>
        <v/>
      </c>
      <c r="W73" s="195"/>
      <c r="X73" s="195"/>
      <c r="Y73" s="176" t="s">
        <v>34</v>
      </c>
      <c r="Z73" s="235"/>
      <c r="AA73" s="236"/>
      <c r="AB73" s="236"/>
      <c r="AC73" s="237"/>
    </row>
    <row r="74" spans="1:29" ht="22.5" customHeight="1">
      <c r="A74" s="249"/>
      <c r="B74" s="224"/>
      <c r="C74" s="225"/>
      <c r="D74" s="225"/>
      <c r="E74" s="225"/>
      <c r="F74" s="225"/>
      <c r="G74" s="225"/>
      <c r="H74" s="226"/>
      <c r="I74" s="182"/>
      <c r="J74" s="183"/>
      <c r="K74" s="183"/>
      <c r="L74" s="183"/>
      <c r="M74" s="183"/>
      <c r="N74" s="183"/>
      <c r="O74" s="42" t="s">
        <v>105</v>
      </c>
      <c r="P74" s="191"/>
      <c r="Q74" s="228"/>
      <c r="R74" s="230"/>
      <c r="S74" s="230"/>
      <c r="T74" s="233"/>
      <c r="U74" s="234"/>
      <c r="V74" s="217"/>
      <c r="W74" s="218"/>
      <c r="X74" s="218"/>
      <c r="Y74" s="220"/>
      <c r="Z74" s="238"/>
      <c r="AA74" s="239"/>
      <c r="AB74" s="239"/>
      <c r="AC74" s="240"/>
    </row>
    <row r="75" spans="1:29" ht="22.5" customHeight="1">
      <c r="A75" s="249"/>
      <c r="B75" s="221" t="s">
        <v>126</v>
      </c>
      <c r="C75" s="222"/>
      <c r="D75" s="222"/>
      <c r="E75" s="222"/>
      <c r="F75" s="222"/>
      <c r="G75" s="222"/>
      <c r="H75" s="223"/>
      <c r="I75" s="184"/>
      <c r="J75" s="185"/>
      <c r="K75" s="185"/>
      <c r="L75" s="185"/>
      <c r="M75" s="185"/>
      <c r="N75" s="185"/>
      <c r="O75" s="41" t="s">
        <v>104</v>
      </c>
      <c r="P75" s="213"/>
      <c r="Q75" s="227"/>
      <c r="R75" s="229" t="str">
        <f t="shared" ref="R75" si="49">IF(I75=0,"",SUM(I76,-I75,1))</f>
        <v/>
      </c>
      <c r="S75" s="229"/>
      <c r="T75" s="231">
        <v>500</v>
      </c>
      <c r="U75" s="232"/>
      <c r="V75" s="194" t="str">
        <f t="shared" ref="V75" si="50">IF(R75="","",ROUND((R75*T75)*P75,0))</f>
        <v/>
      </c>
      <c r="W75" s="195"/>
      <c r="X75" s="195"/>
      <c r="Y75" s="176" t="s">
        <v>34</v>
      </c>
      <c r="Z75" s="235"/>
      <c r="AA75" s="236"/>
      <c r="AB75" s="236"/>
      <c r="AC75" s="237"/>
    </row>
    <row r="76" spans="1:29" ht="22.5" customHeight="1">
      <c r="A76" s="249"/>
      <c r="B76" s="224"/>
      <c r="C76" s="225"/>
      <c r="D76" s="225"/>
      <c r="E76" s="225"/>
      <c r="F76" s="225"/>
      <c r="G76" s="225"/>
      <c r="H76" s="226"/>
      <c r="I76" s="182"/>
      <c r="J76" s="183"/>
      <c r="K76" s="183"/>
      <c r="L76" s="183"/>
      <c r="M76" s="183"/>
      <c r="N76" s="183"/>
      <c r="O76" s="42" t="s">
        <v>105</v>
      </c>
      <c r="P76" s="191"/>
      <c r="Q76" s="228"/>
      <c r="R76" s="230"/>
      <c r="S76" s="230"/>
      <c r="T76" s="233"/>
      <c r="U76" s="234"/>
      <c r="V76" s="217"/>
      <c r="W76" s="218"/>
      <c r="X76" s="218"/>
      <c r="Y76" s="220"/>
      <c r="Z76" s="238"/>
      <c r="AA76" s="239"/>
      <c r="AB76" s="239"/>
      <c r="AC76" s="240"/>
    </row>
    <row r="77" spans="1:29" ht="22.5" customHeight="1">
      <c r="A77" s="249"/>
      <c r="B77" s="221" t="s">
        <v>127</v>
      </c>
      <c r="C77" s="222"/>
      <c r="D77" s="222"/>
      <c r="E77" s="222"/>
      <c r="F77" s="222"/>
      <c r="G77" s="222"/>
      <c r="H77" s="223"/>
      <c r="I77" s="184"/>
      <c r="J77" s="185"/>
      <c r="K77" s="185"/>
      <c r="L77" s="185"/>
      <c r="M77" s="185"/>
      <c r="N77" s="185"/>
      <c r="O77" s="41" t="s">
        <v>104</v>
      </c>
      <c r="P77" s="213"/>
      <c r="Q77" s="227"/>
      <c r="R77" s="229" t="str">
        <f t="shared" ref="R77" si="51">IF(I77=0,"",SUM(I78,-I77,1))</f>
        <v/>
      </c>
      <c r="S77" s="229"/>
      <c r="T77" s="231">
        <v>500</v>
      </c>
      <c r="U77" s="232"/>
      <c r="V77" s="194" t="str">
        <f t="shared" ref="V77" si="52">IF(R77="","",ROUND((R77*T77)*P77,0))</f>
        <v/>
      </c>
      <c r="W77" s="195"/>
      <c r="X77" s="195"/>
      <c r="Y77" s="176" t="s">
        <v>34</v>
      </c>
      <c r="Z77" s="235"/>
      <c r="AA77" s="236"/>
      <c r="AB77" s="236"/>
      <c r="AC77" s="237"/>
    </row>
    <row r="78" spans="1:29" ht="22.5" customHeight="1">
      <c r="A78" s="249"/>
      <c r="B78" s="224"/>
      <c r="C78" s="225"/>
      <c r="D78" s="225"/>
      <c r="E78" s="225"/>
      <c r="F78" s="225"/>
      <c r="G78" s="225"/>
      <c r="H78" s="226"/>
      <c r="I78" s="182"/>
      <c r="J78" s="183"/>
      <c r="K78" s="183"/>
      <c r="L78" s="183"/>
      <c r="M78" s="183"/>
      <c r="N78" s="183"/>
      <c r="O78" s="42" t="s">
        <v>105</v>
      </c>
      <c r="P78" s="191"/>
      <c r="Q78" s="228"/>
      <c r="R78" s="230"/>
      <c r="S78" s="230"/>
      <c r="T78" s="233"/>
      <c r="U78" s="234"/>
      <c r="V78" s="217"/>
      <c r="W78" s="218"/>
      <c r="X78" s="218"/>
      <c r="Y78" s="220"/>
      <c r="Z78" s="238"/>
      <c r="AA78" s="239"/>
      <c r="AB78" s="239"/>
      <c r="AC78" s="240"/>
    </row>
    <row r="79" spans="1:29" ht="22.5" customHeight="1">
      <c r="A79" s="249"/>
      <c r="B79" s="221" t="s">
        <v>128</v>
      </c>
      <c r="C79" s="222"/>
      <c r="D79" s="222"/>
      <c r="E79" s="222"/>
      <c r="F79" s="222"/>
      <c r="G79" s="222"/>
      <c r="H79" s="223"/>
      <c r="I79" s="184"/>
      <c r="J79" s="185"/>
      <c r="K79" s="185"/>
      <c r="L79" s="185"/>
      <c r="M79" s="185"/>
      <c r="N79" s="185"/>
      <c r="O79" s="41" t="s">
        <v>104</v>
      </c>
      <c r="P79" s="213"/>
      <c r="Q79" s="227"/>
      <c r="R79" s="229" t="str">
        <f t="shared" ref="R79" si="53">IF(I79=0,"",SUM(I80,-I79,1))</f>
        <v/>
      </c>
      <c r="S79" s="229"/>
      <c r="T79" s="231">
        <v>300</v>
      </c>
      <c r="U79" s="232"/>
      <c r="V79" s="194" t="str">
        <f t="shared" ref="V79" si="54">IF(R79="","",ROUND((R79*T79)*P79,0))</f>
        <v/>
      </c>
      <c r="W79" s="195"/>
      <c r="X79" s="195"/>
      <c r="Y79" s="176" t="s">
        <v>34</v>
      </c>
      <c r="Z79" s="235"/>
      <c r="AA79" s="236"/>
      <c r="AB79" s="236"/>
      <c r="AC79" s="237"/>
    </row>
    <row r="80" spans="1:29" ht="22.5" customHeight="1" thickBot="1">
      <c r="A80" s="250"/>
      <c r="B80" s="224"/>
      <c r="C80" s="225"/>
      <c r="D80" s="225"/>
      <c r="E80" s="225"/>
      <c r="F80" s="225"/>
      <c r="G80" s="225"/>
      <c r="H80" s="226"/>
      <c r="I80" s="182"/>
      <c r="J80" s="183"/>
      <c r="K80" s="183"/>
      <c r="L80" s="183"/>
      <c r="M80" s="183"/>
      <c r="N80" s="183"/>
      <c r="O80" s="42" t="s">
        <v>105</v>
      </c>
      <c r="P80" s="191"/>
      <c r="Q80" s="228"/>
      <c r="R80" s="230"/>
      <c r="S80" s="230"/>
      <c r="T80" s="233"/>
      <c r="U80" s="234"/>
      <c r="V80" s="196"/>
      <c r="W80" s="197"/>
      <c r="X80" s="197"/>
      <c r="Y80" s="177"/>
      <c r="Z80" s="238"/>
      <c r="AA80" s="239"/>
      <c r="AB80" s="239"/>
      <c r="AC80" s="240"/>
    </row>
    <row r="81" spans="1:29" ht="15.6" thickBo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9"/>
      <c r="U81" s="49"/>
      <c r="V81" s="48"/>
      <c r="W81" s="48"/>
      <c r="X81" s="48"/>
      <c r="Y81" s="48"/>
      <c r="Z81" s="48"/>
      <c r="AA81" s="48"/>
      <c r="AB81" s="48"/>
      <c r="AC81" s="48"/>
    </row>
    <row r="82" spans="1:29" ht="33.75" customHeight="1">
      <c r="A82" s="241" t="s">
        <v>129</v>
      </c>
      <c r="B82" s="201"/>
      <c r="C82" s="201"/>
      <c r="D82" s="201"/>
      <c r="E82" s="201"/>
      <c r="F82" s="201"/>
      <c r="G82" s="201"/>
      <c r="H82" s="201"/>
      <c r="I82" s="241" t="s">
        <v>26</v>
      </c>
      <c r="J82" s="201"/>
      <c r="K82" s="201"/>
      <c r="L82" s="201"/>
      <c r="M82" s="201"/>
      <c r="N82" s="201"/>
      <c r="O82" s="201"/>
      <c r="P82" s="242" t="s">
        <v>130</v>
      </c>
      <c r="Q82" s="201"/>
      <c r="R82" s="243" t="s">
        <v>131</v>
      </c>
      <c r="S82" s="244"/>
      <c r="T82" s="241" t="s">
        <v>28</v>
      </c>
      <c r="U82" s="245"/>
      <c r="V82" s="198" t="s">
        <v>29</v>
      </c>
      <c r="W82" s="199"/>
      <c r="X82" s="199"/>
      <c r="Y82" s="200"/>
      <c r="Z82" s="201" t="s">
        <v>132</v>
      </c>
      <c r="AA82" s="201"/>
      <c r="AB82" s="201"/>
      <c r="AC82" s="202"/>
    </row>
    <row r="83" spans="1:29" ht="22.5" customHeight="1">
      <c r="A83" s="203" t="s">
        <v>133</v>
      </c>
      <c r="B83" s="204"/>
      <c r="C83" s="204"/>
      <c r="D83" s="204"/>
      <c r="E83" s="204"/>
      <c r="F83" s="204"/>
      <c r="G83" s="204"/>
      <c r="H83" s="204"/>
      <c r="I83" s="209"/>
      <c r="J83" s="210"/>
      <c r="K83" s="210"/>
      <c r="L83" s="210"/>
      <c r="M83" s="210"/>
      <c r="N83" s="210"/>
      <c r="O83" s="44" t="s">
        <v>104</v>
      </c>
      <c r="P83" s="211" t="str">
        <f>IF(I83="","",SUM(I84,-I83,1))</f>
        <v/>
      </c>
      <c r="Q83" s="212"/>
      <c r="R83" s="213"/>
      <c r="S83" s="212"/>
      <c r="T83" s="213">
        <v>4500</v>
      </c>
      <c r="U83" s="214"/>
      <c r="V83" s="215" t="str">
        <f>IF(R83="","",ROUND((R83*T83)*P83,0))</f>
        <v/>
      </c>
      <c r="W83" s="216"/>
      <c r="X83" s="216"/>
      <c r="Y83" s="219" t="s">
        <v>34</v>
      </c>
      <c r="Z83" s="178">
        <f>ROUND(R83*1.4,0)</f>
        <v>0</v>
      </c>
      <c r="AA83" s="178"/>
      <c r="AB83" s="178"/>
      <c r="AC83" s="179"/>
    </row>
    <row r="84" spans="1:29" ht="22.5" customHeight="1">
      <c r="A84" s="205"/>
      <c r="B84" s="206"/>
      <c r="C84" s="206"/>
      <c r="D84" s="206"/>
      <c r="E84" s="206"/>
      <c r="F84" s="206"/>
      <c r="G84" s="206"/>
      <c r="H84" s="206"/>
      <c r="I84" s="182"/>
      <c r="J84" s="183"/>
      <c r="K84" s="183"/>
      <c r="L84" s="183"/>
      <c r="M84" s="183"/>
      <c r="N84" s="183"/>
      <c r="O84" s="42" t="s">
        <v>105</v>
      </c>
      <c r="P84" s="188"/>
      <c r="Q84" s="189"/>
      <c r="R84" s="191"/>
      <c r="S84" s="189"/>
      <c r="T84" s="191"/>
      <c r="U84" s="193"/>
      <c r="V84" s="217"/>
      <c r="W84" s="218"/>
      <c r="X84" s="218"/>
      <c r="Y84" s="220"/>
      <c r="Z84" s="180"/>
      <c r="AA84" s="180"/>
      <c r="AB84" s="180"/>
      <c r="AC84" s="181"/>
    </row>
    <row r="85" spans="1:29" ht="22.5" customHeight="1">
      <c r="A85" s="205"/>
      <c r="B85" s="206"/>
      <c r="C85" s="206"/>
      <c r="D85" s="206"/>
      <c r="E85" s="206"/>
      <c r="F85" s="206"/>
      <c r="G85" s="206"/>
      <c r="H85" s="206"/>
      <c r="I85" s="184"/>
      <c r="J85" s="185"/>
      <c r="K85" s="185"/>
      <c r="L85" s="185"/>
      <c r="M85" s="185"/>
      <c r="N85" s="185"/>
      <c r="O85" s="41" t="s">
        <v>104</v>
      </c>
      <c r="P85" s="186" t="str">
        <f>IF(I85="","",1)</f>
        <v/>
      </c>
      <c r="Q85" s="187"/>
      <c r="R85" s="190"/>
      <c r="S85" s="187"/>
      <c r="T85" s="190">
        <v>80000</v>
      </c>
      <c r="U85" s="192"/>
      <c r="V85" s="194" t="str">
        <f>IF(R85="","",ROUND(R85*T85,0))</f>
        <v/>
      </c>
      <c r="W85" s="195"/>
      <c r="X85" s="195"/>
      <c r="Y85" s="176" t="s">
        <v>34</v>
      </c>
      <c r="Z85" s="178">
        <f>ROUND(R85*1.4,0)</f>
        <v>0</v>
      </c>
      <c r="AA85" s="178"/>
      <c r="AB85" s="178"/>
      <c r="AC85" s="179"/>
    </row>
    <row r="86" spans="1:29" ht="22.5" customHeight="1" thickBot="1">
      <c r="A86" s="207"/>
      <c r="B86" s="208"/>
      <c r="C86" s="208"/>
      <c r="D86" s="208"/>
      <c r="E86" s="208"/>
      <c r="F86" s="208"/>
      <c r="G86" s="208"/>
      <c r="H86" s="208"/>
      <c r="I86" s="182"/>
      <c r="J86" s="183"/>
      <c r="K86" s="183"/>
      <c r="L86" s="183"/>
      <c r="M86" s="183"/>
      <c r="N86" s="183"/>
      <c r="O86" s="42" t="s">
        <v>105</v>
      </c>
      <c r="P86" s="188"/>
      <c r="Q86" s="189"/>
      <c r="R86" s="191"/>
      <c r="S86" s="189"/>
      <c r="T86" s="191"/>
      <c r="U86" s="193"/>
      <c r="V86" s="196"/>
      <c r="W86" s="197"/>
      <c r="X86" s="197"/>
      <c r="Y86" s="177"/>
      <c r="Z86" s="180"/>
      <c r="AA86" s="180"/>
      <c r="AB86" s="180"/>
      <c r="AC86" s="181"/>
    </row>
    <row r="88" spans="1:29" ht="22.8">
      <c r="T88" s="18" t="s">
        <v>134</v>
      </c>
      <c r="U88" s="340">
        <f>SUM(V7:X52,V55:X80,V83:X86)</f>
        <v>0</v>
      </c>
      <c r="V88" s="340"/>
      <c r="W88" s="340"/>
      <c r="X88" s="340"/>
      <c r="Y88" s="12" t="s">
        <v>34</v>
      </c>
    </row>
    <row r="89" spans="1:29" ht="21" customHeight="1"/>
    <row r="90" spans="1:29" ht="21" customHeight="1">
      <c r="T90" s="18" t="s">
        <v>153</v>
      </c>
      <c r="U90" s="340"/>
      <c r="V90" s="340"/>
      <c r="W90" s="340"/>
      <c r="X90" s="340"/>
      <c r="Y90" s="12" t="s">
        <v>34</v>
      </c>
    </row>
    <row r="91" spans="1:29" ht="21" customHeight="1"/>
    <row r="92" spans="1:29" ht="21" customHeight="1">
      <c r="T92" s="18" t="s">
        <v>154</v>
      </c>
      <c r="U92" s="340">
        <f>SUM(U88,-U90)</f>
        <v>0</v>
      </c>
      <c r="V92" s="340"/>
      <c r="W92" s="340"/>
      <c r="X92" s="340"/>
      <c r="Y92" s="12" t="s">
        <v>34</v>
      </c>
    </row>
    <row r="93" spans="1:29" ht="21" customHeight="1"/>
    <row r="94" spans="1:29" ht="21" customHeight="1"/>
  </sheetData>
  <mergeCells count="471">
    <mergeCell ref="I19:N19"/>
    <mergeCell ref="O19:P19"/>
    <mergeCell ref="R19:R20"/>
    <mergeCell ref="S19:S20"/>
    <mergeCell ref="T19:U20"/>
    <mergeCell ref="U90:X90"/>
    <mergeCell ref="U92:X92"/>
    <mergeCell ref="AE45:AE46"/>
    <mergeCell ref="AE47:AE48"/>
    <mergeCell ref="AE51:AE52"/>
    <mergeCell ref="AE25:AE26"/>
    <mergeCell ref="AE27:AE28"/>
    <mergeCell ref="AE29:AE30"/>
    <mergeCell ref="AE31:AE32"/>
    <mergeCell ref="AE33:AE34"/>
    <mergeCell ref="AE35:AE36"/>
    <mergeCell ref="AE37:AE38"/>
    <mergeCell ref="AE39:AE40"/>
    <mergeCell ref="AE41:AE42"/>
    <mergeCell ref="Y29:Y30"/>
    <mergeCell ref="Z29:AC30"/>
    <mergeCell ref="T33:U34"/>
    <mergeCell ref="V33:X34"/>
    <mergeCell ref="Y33:Y34"/>
    <mergeCell ref="C27:H28"/>
    <mergeCell ref="I27:N27"/>
    <mergeCell ref="O27:P27"/>
    <mergeCell ref="R27:R28"/>
    <mergeCell ref="S27:S28"/>
    <mergeCell ref="AE19:AE20"/>
    <mergeCell ref="AE21:AE22"/>
    <mergeCell ref="I20:N20"/>
    <mergeCell ref="O20:P20"/>
    <mergeCell ref="Z19:Z20"/>
    <mergeCell ref="AA19:AC20"/>
    <mergeCell ref="A21:H22"/>
    <mergeCell ref="I21:N21"/>
    <mergeCell ref="O21:P21"/>
    <mergeCell ref="R21:R22"/>
    <mergeCell ref="S21:S22"/>
    <mergeCell ref="T21:U22"/>
    <mergeCell ref="V21:X22"/>
    <mergeCell ref="Y21:Y22"/>
    <mergeCell ref="Z21:Z22"/>
    <mergeCell ref="AA21:AC22"/>
    <mergeCell ref="I22:N22"/>
    <mergeCell ref="O22:P22"/>
    <mergeCell ref="A19:H20"/>
    <mergeCell ref="V19:X20"/>
    <mergeCell ref="Y19:Y20"/>
    <mergeCell ref="AE23:AE24"/>
    <mergeCell ref="AF23:AF24"/>
    <mergeCell ref="AG23:AG24"/>
    <mergeCell ref="AE43:AE44"/>
    <mergeCell ref="AF43:AF44"/>
    <mergeCell ref="AG43:AG44"/>
    <mergeCell ref="U88:X88"/>
    <mergeCell ref="V23:X24"/>
    <mergeCell ref="Y23:Y24"/>
    <mergeCell ref="Z23:Z24"/>
    <mergeCell ref="V25:X26"/>
    <mergeCell ref="Y25:Y26"/>
    <mergeCell ref="Z25:AC26"/>
    <mergeCell ref="AA23:AC24"/>
    <mergeCell ref="Z33:AC34"/>
    <mergeCell ref="V31:X32"/>
    <mergeCell ref="Y31:Y32"/>
    <mergeCell ref="Z31:AC32"/>
    <mergeCell ref="T31:U32"/>
    <mergeCell ref="T37:U38"/>
    <mergeCell ref="V37:X38"/>
    <mergeCell ref="Y37:Y38"/>
    <mergeCell ref="U4:AC4"/>
    <mergeCell ref="U3:Y3"/>
    <mergeCell ref="AE13:AE14"/>
    <mergeCell ref="AF13:AF14"/>
    <mergeCell ref="AG13:AG14"/>
    <mergeCell ref="AE15:AE16"/>
    <mergeCell ref="AF15:AF16"/>
    <mergeCell ref="AG15:AG16"/>
    <mergeCell ref="AE17:AE18"/>
    <mergeCell ref="AF17:AF18"/>
    <mergeCell ref="AG17:AG18"/>
    <mergeCell ref="AE7:AE8"/>
    <mergeCell ref="AF7:AF8"/>
    <mergeCell ref="AG7:AG8"/>
    <mergeCell ref="AE9:AE10"/>
    <mergeCell ref="AF9:AF10"/>
    <mergeCell ref="AG9:AG10"/>
    <mergeCell ref="AE11:AE12"/>
    <mergeCell ref="AF11:AF12"/>
    <mergeCell ref="AG11:AG12"/>
    <mergeCell ref="V7:X8"/>
    <mergeCell ref="Y7:Y8"/>
    <mergeCell ref="Y9:Y10"/>
    <mergeCell ref="Z9:AC12"/>
    <mergeCell ref="A6:H6"/>
    <mergeCell ref="I6:Q6"/>
    <mergeCell ref="T6:U6"/>
    <mergeCell ref="V6:Y6"/>
    <mergeCell ref="Z6:AC6"/>
    <mergeCell ref="A7:A18"/>
    <mergeCell ref="B7:B12"/>
    <mergeCell ref="C7:D10"/>
    <mergeCell ref="E7:H8"/>
    <mergeCell ref="I7:N7"/>
    <mergeCell ref="Z7:Z8"/>
    <mergeCell ref="AA7:AC8"/>
    <mergeCell ref="I8:N8"/>
    <mergeCell ref="O8:P8"/>
    <mergeCell ref="T8:U8"/>
    <mergeCell ref="E9:H10"/>
    <mergeCell ref="I9:N9"/>
    <mergeCell ref="O9:P9"/>
    <mergeCell ref="R9:R10"/>
    <mergeCell ref="S9:S10"/>
    <mergeCell ref="O7:P7"/>
    <mergeCell ref="R7:R8"/>
    <mergeCell ref="S7:S8"/>
    <mergeCell ref="T7:U7"/>
    <mergeCell ref="I10:N10"/>
    <mergeCell ref="O10:P10"/>
    <mergeCell ref="T10:U10"/>
    <mergeCell ref="V11:X12"/>
    <mergeCell ref="Y11:Y12"/>
    <mergeCell ref="T9:U9"/>
    <mergeCell ref="V9:X10"/>
    <mergeCell ref="C11:H12"/>
    <mergeCell ref="I11:N11"/>
    <mergeCell ref="O11:P11"/>
    <mergeCell ref="R11:R12"/>
    <mergeCell ref="S11:S12"/>
    <mergeCell ref="T11:U11"/>
    <mergeCell ref="I12:N12"/>
    <mergeCell ref="O12:P12"/>
    <mergeCell ref="T12:U12"/>
    <mergeCell ref="S13:S14"/>
    <mergeCell ref="T13:U13"/>
    <mergeCell ref="V13:X14"/>
    <mergeCell ref="Y13:Y14"/>
    <mergeCell ref="Z13:Z14"/>
    <mergeCell ref="AA13:AC14"/>
    <mergeCell ref="T14:U14"/>
    <mergeCell ref="B13:B18"/>
    <mergeCell ref="C13:D16"/>
    <mergeCell ref="E13:H14"/>
    <mergeCell ref="I13:N13"/>
    <mergeCell ref="O13:P13"/>
    <mergeCell ref="R13:R14"/>
    <mergeCell ref="I14:N14"/>
    <mergeCell ref="O14:P14"/>
    <mergeCell ref="E15:H16"/>
    <mergeCell ref="I15:N15"/>
    <mergeCell ref="Z15:AC18"/>
    <mergeCell ref="I16:N16"/>
    <mergeCell ref="O16:P16"/>
    <mergeCell ref="T16:U16"/>
    <mergeCell ref="C17:H18"/>
    <mergeCell ref="I17:N17"/>
    <mergeCell ref="O17:P17"/>
    <mergeCell ref="R17:R18"/>
    <mergeCell ref="S17:S18"/>
    <mergeCell ref="T17:U17"/>
    <mergeCell ref="O15:P15"/>
    <mergeCell ref="R15:R16"/>
    <mergeCell ref="S15:S16"/>
    <mergeCell ref="T15:U15"/>
    <mergeCell ref="V15:X16"/>
    <mergeCell ref="Y15:Y16"/>
    <mergeCell ref="V17:X18"/>
    <mergeCell ref="Y17:Y18"/>
    <mergeCell ref="I18:N18"/>
    <mergeCell ref="O18:P18"/>
    <mergeCell ref="T18:U18"/>
    <mergeCell ref="A23:A50"/>
    <mergeCell ref="B23:H24"/>
    <mergeCell ref="I23:N23"/>
    <mergeCell ref="O23:P23"/>
    <mergeCell ref="R23:R24"/>
    <mergeCell ref="C25:H26"/>
    <mergeCell ref="I25:N25"/>
    <mergeCell ref="O25:P25"/>
    <mergeCell ref="R25:R26"/>
    <mergeCell ref="S23:S24"/>
    <mergeCell ref="T23:U24"/>
    <mergeCell ref="S25:S26"/>
    <mergeCell ref="T25:U26"/>
    <mergeCell ref="I26:N26"/>
    <mergeCell ref="O26:P26"/>
    <mergeCell ref="I24:N24"/>
    <mergeCell ref="O24:P24"/>
    <mergeCell ref="C29:H30"/>
    <mergeCell ref="I29:N29"/>
    <mergeCell ref="O29:P29"/>
    <mergeCell ref="R29:R30"/>
    <mergeCell ref="I30:N30"/>
    <mergeCell ref="O30:P30"/>
    <mergeCell ref="V27:X28"/>
    <mergeCell ref="Y27:Y28"/>
    <mergeCell ref="Z27:AC28"/>
    <mergeCell ref="I28:N28"/>
    <mergeCell ref="O28:P28"/>
    <mergeCell ref="T27:U28"/>
    <mergeCell ref="T29:U30"/>
    <mergeCell ref="V29:X30"/>
    <mergeCell ref="S29:S30"/>
    <mergeCell ref="C33:H34"/>
    <mergeCell ref="I33:N33"/>
    <mergeCell ref="O33:P33"/>
    <mergeCell ref="R33:R34"/>
    <mergeCell ref="S33:S34"/>
    <mergeCell ref="C31:H32"/>
    <mergeCell ref="I31:N31"/>
    <mergeCell ref="O31:P31"/>
    <mergeCell ref="R31:R32"/>
    <mergeCell ref="S31:S32"/>
    <mergeCell ref="I34:N34"/>
    <mergeCell ref="O34:P34"/>
    <mergeCell ref="I32:N32"/>
    <mergeCell ref="O32:P32"/>
    <mergeCell ref="C37:H38"/>
    <mergeCell ref="I37:N37"/>
    <mergeCell ref="O37:P37"/>
    <mergeCell ref="R37:R38"/>
    <mergeCell ref="S37:S38"/>
    <mergeCell ref="C35:H36"/>
    <mergeCell ref="I35:N35"/>
    <mergeCell ref="O35:P35"/>
    <mergeCell ref="R35:R36"/>
    <mergeCell ref="S35:S36"/>
    <mergeCell ref="Z37:AC38"/>
    <mergeCell ref="I38:N38"/>
    <mergeCell ref="O38:P38"/>
    <mergeCell ref="V35:X36"/>
    <mergeCell ref="Y35:Y36"/>
    <mergeCell ref="Z35:AC36"/>
    <mergeCell ref="I36:N36"/>
    <mergeCell ref="O36:P36"/>
    <mergeCell ref="T35:U36"/>
    <mergeCell ref="C41:H42"/>
    <mergeCell ref="I41:N41"/>
    <mergeCell ref="O41:P41"/>
    <mergeCell ref="R41:R42"/>
    <mergeCell ref="S41:S42"/>
    <mergeCell ref="C39:H40"/>
    <mergeCell ref="I39:N39"/>
    <mergeCell ref="O39:P39"/>
    <mergeCell ref="R39:R40"/>
    <mergeCell ref="S39:S40"/>
    <mergeCell ref="T41:U42"/>
    <mergeCell ref="V41:X42"/>
    <mergeCell ref="Y41:Y42"/>
    <mergeCell ref="Z41:AC42"/>
    <mergeCell ref="I42:N42"/>
    <mergeCell ref="O42:P42"/>
    <mergeCell ref="V39:X40"/>
    <mergeCell ref="Y39:Y40"/>
    <mergeCell ref="Z39:AC40"/>
    <mergeCell ref="I40:N40"/>
    <mergeCell ref="O40:P40"/>
    <mergeCell ref="T39:U40"/>
    <mergeCell ref="V43:X44"/>
    <mergeCell ref="Y43:Y44"/>
    <mergeCell ref="Z43:Z44"/>
    <mergeCell ref="AA43:AC44"/>
    <mergeCell ref="I44:N44"/>
    <mergeCell ref="O44:P44"/>
    <mergeCell ref="C43:H44"/>
    <mergeCell ref="I43:N43"/>
    <mergeCell ref="O43:P43"/>
    <mergeCell ref="R43:R44"/>
    <mergeCell ref="S43:S44"/>
    <mergeCell ref="T43:U44"/>
    <mergeCell ref="B49:H50"/>
    <mergeCell ref="I49:N49"/>
    <mergeCell ref="O49:P49"/>
    <mergeCell ref="R49:R50"/>
    <mergeCell ref="S49:S50"/>
    <mergeCell ref="V45:X46"/>
    <mergeCell ref="Y45:Y46"/>
    <mergeCell ref="Z45:AC48"/>
    <mergeCell ref="I46:N46"/>
    <mergeCell ref="O46:P46"/>
    <mergeCell ref="B47:H48"/>
    <mergeCell ref="I47:N47"/>
    <mergeCell ref="O47:P47"/>
    <mergeCell ref="R47:R48"/>
    <mergeCell ref="S47:S48"/>
    <mergeCell ref="B45:H46"/>
    <mergeCell ref="I45:N45"/>
    <mergeCell ref="O45:P45"/>
    <mergeCell ref="R45:R46"/>
    <mergeCell ref="S45:S46"/>
    <mergeCell ref="T45:U46"/>
    <mergeCell ref="T49:U50"/>
    <mergeCell ref="V49:X50"/>
    <mergeCell ref="Y49:Y50"/>
    <mergeCell ref="Z49:AB50"/>
    <mergeCell ref="AC49:AC50"/>
    <mergeCell ref="I50:N50"/>
    <mergeCell ref="O50:P50"/>
    <mergeCell ref="T47:U48"/>
    <mergeCell ref="V47:X48"/>
    <mergeCell ref="Y47:Y48"/>
    <mergeCell ref="I48:N48"/>
    <mergeCell ref="O48:P48"/>
    <mergeCell ref="V51:X52"/>
    <mergeCell ref="Y51:Y52"/>
    <mergeCell ref="Z51:AA52"/>
    <mergeCell ref="AB51:AC52"/>
    <mergeCell ref="I52:N52"/>
    <mergeCell ref="O52:P52"/>
    <mergeCell ref="A51:H52"/>
    <mergeCell ref="I51:N51"/>
    <mergeCell ref="O51:P51"/>
    <mergeCell ref="R51:R52"/>
    <mergeCell ref="S51:S52"/>
    <mergeCell ref="T51:U52"/>
    <mergeCell ref="I56:N56"/>
    <mergeCell ref="B57:H58"/>
    <mergeCell ref="I57:N57"/>
    <mergeCell ref="P57:Q58"/>
    <mergeCell ref="R57:S58"/>
    <mergeCell ref="T57:U58"/>
    <mergeCell ref="Z54:AC54"/>
    <mergeCell ref="A55:A80"/>
    <mergeCell ref="B55:H56"/>
    <mergeCell ref="I55:N55"/>
    <mergeCell ref="P55:Q56"/>
    <mergeCell ref="R55:S56"/>
    <mergeCell ref="T55:U56"/>
    <mergeCell ref="V55:X56"/>
    <mergeCell ref="Y55:Y56"/>
    <mergeCell ref="Z55:AC56"/>
    <mergeCell ref="A54:H54"/>
    <mergeCell ref="I54:O54"/>
    <mergeCell ref="P54:Q54"/>
    <mergeCell ref="R54:S54"/>
    <mergeCell ref="T54:U54"/>
    <mergeCell ref="V54:Y54"/>
    <mergeCell ref="V57:X58"/>
    <mergeCell ref="Y57:Y58"/>
    <mergeCell ref="Z57:AC58"/>
    <mergeCell ref="I58:N58"/>
    <mergeCell ref="B59:H60"/>
    <mergeCell ref="I59:N59"/>
    <mergeCell ref="P59:Q60"/>
    <mergeCell ref="R59:S60"/>
    <mergeCell ref="T59:U60"/>
    <mergeCell ref="V59:X60"/>
    <mergeCell ref="Y59:Y60"/>
    <mergeCell ref="Z59:AC60"/>
    <mergeCell ref="I60:N60"/>
    <mergeCell ref="Z61:AC62"/>
    <mergeCell ref="I62:N62"/>
    <mergeCell ref="B63:H64"/>
    <mergeCell ref="I63:N63"/>
    <mergeCell ref="P63:Q64"/>
    <mergeCell ref="R63:S64"/>
    <mergeCell ref="T63:U64"/>
    <mergeCell ref="V63:X64"/>
    <mergeCell ref="Y63:Y64"/>
    <mergeCell ref="Z63:AC64"/>
    <mergeCell ref="B61:H62"/>
    <mergeCell ref="I61:N61"/>
    <mergeCell ref="P61:Q62"/>
    <mergeCell ref="R61:S62"/>
    <mergeCell ref="T61:U62"/>
    <mergeCell ref="V61:X62"/>
    <mergeCell ref="Y61:Y62"/>
    <mergeCell ref="I64:N64"/>
    <mergeCell ref="Z65:AC66"/>
    <mergeCell ref="I66:N66"/>
    <mergeCell ref="B67:H68"/>
    <mergeCell ref="I67:N67"/>
    <mergeCell ref="P67:Q68"/>
    <mergeCell ref="R67:S68"/>
    <mergeCell ref="T67:U68"/>
    <mergeCell ref="V67:X68"/>
    <mergeCell ref="Y67:Y68"/>
    <mergeCell ref="Z67:AC68"/>
    <mergeCell ref="I68:N68"/>
    <mergeCell ref="B65:H66"/>
    <mergeCell ref="I65:N65"/>
    <mergeCell ref="P65:Q66"/>
    <mergeCell ref="R65:S66"/>
    <mergeCell ref="T65:U66"/>
    <mergeCell ref="V65:X66"/>
    <mergeCell ref="Y65:Y66"/>
    <mergeCell ref="Z69:AC70"/>
    <mergeCell ref="I70:N70"/>
    <mergeCell ref="B71:H72"/>
    <mergeCell ref="I71:N71"/>
    <mergeCell ref="P71:Q72"/>
    <mergeCell ref="R71:S72"/>
    <mergeCell ref="T71:U72"/>
    <mergeCell ref="V71:X72"/>
    <mergeCell ref="Y71:Y72"/>
    <mergeCell ref="Z71:AC72"/>
    <mergeCell ref="B69:H70"/>
    <mergeCell ref="I69:N69"/>
    <mergeCell ref="P69:Q70"/>
    <mergeCell ref="R69:S70"/>
    <mergeCell ref="T69:U70"/>
    <mergeCell ref="V69:X70"/>
    <mergeCell ref="Y69:Y70"/>
    <mergeCell ref="I72:N72"/>
    <mergeCell ref="A82:H82"/>
    <mergeCell ref="I82:O82"/>
    <mergeCell ref="P82:Q82"/>
    <mergeCell ref="R82:S82"/>
    <mergeCell ref="T82:U82"/>
    <mergeCell ref="Z73:AC74"/>
    <mergeCell ref="I74:N74"/>
    <mergeCell ref="B75:H76"/>
    <mergeCell ref="I75:N75"/>
    <mergeCell ref="P75:Q76"/>
    <mergeCell ref="R75:S76"/>
    <mergeCell ref="T75:U76"/>
    <mergeCell ref="V75:X76"/>
    <mergeCell ref="Y75:Y76"/>
    <mergeCell ref="Z75:AC76"/>
    <mergeCell ref="I76:N76"/>
    <mergeCell ref="B73:H74"/>
    <mergeCell ref="I73:N73"/>
    <mergeCell ref="P73:Q74"/>
    <mergeCell ref="R73:S74"/>
    <mergeCell ref="T73:U74"/>
    <mergeCell ref="V73:X74"/>
    <mergeCell ref="Y73:Y74"/>
    <mergeCell ref="Z77:AC78"/>
    <mergeCell ref="I78:N78"/>
    <mergeCell ref="B79:H80"/>
    <mergeCell ref="I79:N79"/>
    <mergeCell ref="P79:Q80"/>
    <mergeCell ref="R79:S80"/>
    <mergeCell ref="T79:U80"/>
    <mergeCell ref="V79:X80"/>
    <mergeCell ref="Y79:Y80"/>
    <mergeCell ref="Z79:AC80"/>
    <mergeCell ref="B77:H78"/>
    <mergeCell ref="I77:N77"/>
    <mergeCell ref="P77:Q78"/>
    <mergeCell ref="R77:S78"/>
    <mergeCell ref="T77:U78"/>
    <mergeCell ref="V77:X78"/>
    <mergeCell ref="Y77:Y78"/>
    <mergeCell ref="A2:F2"/>
    <mergeCell ref="A1:F1"/>
    <mergeCell ref="H1:P1"/>
    <mergeCell ref="H2:P2"/>
    <mergeCell ref="Y85:Y86"/>
    <mergeCell ref="Z85:AC86"/>
    <mergeCell ref="I86:N86"/>
    <mergeCell ref="I84:N84"/>
    <mergeCell ref="I85:N85"/>
    <mergeCell ref="P85:Q86"/>
    <mergeCell ref="R85:S86"/>
    <mergeCell ref="T85:U86"/>
    <mergeCell ref="V85:X86"/>
    <mergeCell ref="V82:Y82"/>
    <mergeCell ref="Z82:AC82"/>
    <mergeCell ref="A83:H86"/>
    <mergeCell ref="I83:N83"/>
    <mergeCell ref="P83:Q84"/>
    <mergeCell ref="R83:S84"/>
    <mergeCell ref="T83:U84"/>
    <mergeCell ref="V83:X84"/>
    <mergeCell ref="Y83:Y84"/>
    <mergeCell ref="Z83:AC84"/>
    <mergeCell ref="I80:N80"/>
  </mergeCells>
  <phoneticPr fontId="2"/>
  <conditionalFormatting sqref="H1:P2">
    <cfRule type="containsBlanks" dxfId="9" priority="3">
      <formula>LEN(TRIM(H1))=0</formula>
    </cfRule>
  </conditionalFormatting>
  <conditionalFormatting sqref="I7:P52 I55:N80 P55:Q80 I83:N86 R83:S86">
    <cfRule type="containsBlanks" dxfId="8" priority="2">
      <formula>LEN(TRIM(I7))=0</formula>
    </cfRule>
  </conditionalFormatting>
  <conditionalFormatting sqref="S7:S52">
    <cfRule type="containsBlanks" dxfId="7" priority="4">
      <formula>LEN(TRIM(S7))=0</formula>
    </cfRule>
  </conditionalFormatting>
  <conditionalFormatting sqref="Z49:AB50 Z51">
    <cfRule type="containsBlanks" dxfId="6" priority="5">
      <formula>LEN(TRIM(Z49))=0</formula>
    </cfRule>
  </conditionalFormatting>
  <dataValidations count="7">
    <dataValidation allowBlank="1" showInputMessage="1" showErrorMessage="1" promptTitle="使用日入力（西暦）" prompt="yyyy/mm/ddで入力して下さい。" sqref="I83:I86 I55:I80 I7:I52" xr:uid="{00000000-0002-0000-0100-000001000000}"/>
    <dataValidation type="whole" operator="equal" allowBlank="1" showInputMessage="1" showErrorMessage="1" promptTitle="利用区分" prompt="２面利用の場合は、数字の「1」を入力して下さい（「✔」に自動変換されます）" sqref="Z23 Z7 Z13 Z43 Z19 Z21" xr:uid="{00000000-0002-0000-0100-000002000000}">
      <formula1>1</formula1>
    </dataValidation>
    <dataValidation type="list" allowBlank="1" showInputMessage="1" showErrorMessage="1" sqref="H1:P1" xr:uid="{00000000-0002-0000-0100-000003000000}">
      <formula1>$AF$1:$AF$2</formula1>
    </dataValidation>
    <dataValidation type="list" allowBlank="1" showInputMessage="1" showErrorMessage="1" sqref="H2:P2" xr:uid="{00000000-0002-0000-0100-000004000000}">
      <formula1>$AG$1:$AG$2</formula1>
    </dataValidation>
    <dataValidation allowBlank="1" showInputMessage="1" showErrorMessage="1" prompt="右側欄外の時刻表示を参照し、分は繰り上げのうえ、整数で入力してください。_x000a_例）7:30 の場合 → 8" sqref="S7:S48 S51:S52" xr:uid="{00000000-0002-0000-0100-000005000000}"/>
    <dataValidation allowBlank="1" showInputMessage="1" showErrorMessage="1" promptTitle="時刻入力" prompt="hh:mmで入力して下さい。" sqref="O7:P52" xr:uid="{5A7FA323-D66E-4876-99C2-2E4E5E19C924}"/>
    <dataValidation allowBlank="1" showInputMessage="1" showErrorMessage="1" prompt="出店利用の場合、1店舗あたり500円/日となります。_x000a_出店する店舗数をこちらに入力してください。" sqref="S49:S50" xr:uid="{D3FF1EA4-092D-46BB-BE1D-FAE62BD1ED4D}"/>
  </dataValidations>
  <printOptions horizontalCentered="1"/>
  <pageMargins left="0.70866141732283472" right="0.59055118110236227" top="0.59055118110236227" bottom="0.51181102362204722" header="0.39370078740157483" footer="0.31496062992125984"/>
  <pageSetup paperSize="9" scale="69" fitToHeight="2" orientation="portrait" r:id="rId1"/>
  <headerFooter>
    <oddHeader>&amp;R&amp;P頁 / 2頁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100"/>
  <sheetViews>
    <sheetView view="pageBreakPreview" zoomScaleNormal="100" zoomScaleSheetLayoutView="100" workbookViewId="0">
      <selection activeCell="V3" sqref="V3:W3"/>
    </sheetView>
  </sheetViews>
  <sheetFormatPr defaultColWidth="3.90625" defaultRowHeight="15"/>
  <sheetData>
    <row r="1" spans="1:24">
      <c r="A1" t="s">
        <v>135</v>
      </c>
    </row>
    <row r="2" spans="1:24" ht="30" customHeight="1">
      <c r="A2" s="6" t="s">
        <v>136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>
      <c r="U3" s="27" t="s">
        <v>137</v>
      </c>
      <c r="V3" s="83"/>
      <c r="W3" s="83"/>
      <c r="X3" t="s">
        <v>138</v>
      </c>
    </row>
    <row r="4" spans="1:24">
      <c r="R4" s="167"/>
      <c r="S4" s="167"/>
      <c r="T4" s="26" t="s">
        <v>2</v>
      </c>
      <c r="U4" s="26"/>
      <c r="V4" s="26" t="s">
        <v>3</v>
      </c>
      <c r="W4" s="26"/>
      <c r="X4" s="26" t="s">
        <v>4</v>
      </c>
    </row>
    <row r="5" spans="1:24">
      <c r="A5" s="174" t="s">
        <v>7</v>
      </c>
      <c r="B5" s="174"/>
      <c r="C5" s="172">
        <f>様式1_使用許可申請書!O7</f>
        <v>0</v>
      </c>
      <c r="D5" s="172"/>
      <c r="E5" s="172"/>
      <c r="F5" s="172"/>
      <c r="G5" s="172"/>
      <c r="H5" s="172"/>
      <c r="I5" s="172"/>
      <c r="J5" s="172"/>
      <c r="K5" s="172"/>
      <c r="L5" s="172"/>
    </row>
    <row r="6" spans="1:24">
      <c r="A6" s="174" t="s">
        <v>8</v>
      </c>
      <c r="B6" s="174"/>
      <c r="C6" s="172">
        <f>様式1_使用許可申請書!O8</f>
        <v>0</v>
      </c>
      <c r="D6" s="172"/>
      <c r="E6" s="172"/>
      <c r="F6" s="172"/>
      <c r="G6" s="172"/>
      <c r="H6" s="172"/>
      <c r="I6" s="172"/>
      <c r="J6" s="172"/>
      <c r="K6" s="172"/>
      <c r="L6" s="172"/>
    </row>
    <row r="7" spans="1:24">
      <c r="A7" s="174" t="s">
        <v>9</v>
      </c>
      <c r="B7" s="174"/>
      <c r="C7" s="172">
        <f>様式1_使用許可申請書!O9</f>
        <v>0</v>
      </c>
      <c r="D7" s="172"/>
      <c r="E7" s="172"/>
      <c r="F7" s="172"/>
      <c r="G7" s="172"/>
      <c r="H7" s="172"/>
      <c r="I7" s="172"/>
      <c r="J7" s="172"/>
      <c r="K7" s="172"/>
      <c r="L7" s="1" t="s">
        <v>139</v>
      </c>
    </row>
    <row r="8" spans="1:24">
      <c r="A8" s="167" t="s">
        <v>10</v>
      </c>
      <c r="B8" s="167"/>
      <c r="C8" s="3" t="s">
        <v>11</v>
      </c>
      <c r="D8" s="168" t="str">
        <f>様式1_使用許可申請書!P10</f>
        <v>***-****-****</v>
      </c>
      <c r="E8" s="355"/>
      <c r="F8" s="355"/>
      <c r="G8" s="355"/>
      <c r="H8" s="355"/>
      <c r="I8" s="355"/>
      <c r="J8" s="355"/>
      <c r="K8" s="355"/>
      <c r="L8" s="2" t="s">
        <v>12</v>
      </c>
    </row>
    <row r="10" spans="1:24">
      <c r="M10" t="s">
        <v>5</v>
      </c>
    </row>
    <row r="12" spans="1:24">
      <c r="A12" t="s">
        <v>140</v>
      </c>
    </row>
    <row r="13" spans="1:24" ht="26.25" customHeight="1">
      <c r="A13" s="162" t="s">
        <v>14</v>
      </c>
      <c r="B13" s="163"/>
      <c r="C13" s="163"/>
      <c r="D13" s="163"/>
      <c r="E13" s="163"/>
      <c r="F13" s="163"/>
      <c r="G13" s="169">
        <f>様式1_使用許可申請書!G12</f>
        <v>0</v>
      </c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1"/>
    </row>
    <row r="14" spans="1:24" ht="26.25" customHeight="1">
      <c r="A14" s="162" t="s">
        <v>15</v>
      </c>
      <c r="B14" s="163"/>
      <c r="C14" s="163"/>
      <c r="D14" s="163"/>
      <c r="E14" s="163"/>
      <c r="F14" s="163"/>
      <c r="G14" s="169">
        <f>様式1_使用許可申請書!G13</f>
        <v>0</v>
      </c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1"/>
    </row>
    <row r="15" spans="1:24" ht="26.25" customHeight="1">
      <c r="A15" s="162" t="s">
        <v>16</v>
      </c>
      <c r="B15" s="163"/>
      <c r="C15" s="163"/>
      <c r="D15" s="163"/>
      <c r="E15" s="163"/>
      <c r="F15" s="163"/>
      <c r="G15" s="169" t="s">
        <v>17</v>
      </c>
      <c r="H15" s="170"/>
      <c r="I15" s="170"/>
      <c r="J15" s="170"/>
      <c r="K15" s="170"/>
      <c r="L15" s="170"/>
      <c r="M15" s="170"/>
      <c r="N15" s="170"/>
      <c r="O15" s="171"/>
      <c r="P15" s="169" t="s">
        <v>18</v>
      </c>
      <c r="Q15" s="170"/>
      <c r="R15" s="170"/>
      <c r="S15" s="170"/>
      <c r="T15" s="170"/>
      <c r="U15" s="170"/>
      <c r="V15" s="170"/>
      <c r="W15" s="170"/>
      <c r="X15" s="171"/>
    </row>
    <row r="16" spans="1:24" ht="26.25" customHeight="1">
      <c r="A16" s="162" t="s">
        <v>19</v>
      </c>
      <c r="B16" s="163"/>
      <c r="C16" s="163"/>
      <c r="D16" s="163"/>
      <c r="E16" s="163"/>
      <c r="F16" s="163"/>
      <c r="G16" s="169" t="s">
        <v>20</v>
      </c>
      <c r="H16" s="170"/>
      <c r="I16" s="170"/>
      <c r="J16" s="170"/>
      <c r="K16" s="170"/>
      <c r="L16" s="170"/>
      <c r="M16" s="170"/>
      <c r="N16" s="170"/>
      <c r="O16" s="171"/>
      <c r="P16" s="169" t="s">
        <v>21</v>
      </c>
      <c r="Q16" s="170"/>
      <c r="R16" s="170"/>
      <c r="S16" s="170"/>
      <c r="T16" s="170"/>
      <c r="U16" s="170"/>
      <c r="V16" s="170"/>
      <c r="W16" s="170"/>
      <c r="X16" s="171"/>
    </row>
    <row r="17" spans="1:24" ht="26.25" customHeight="1">
      <c r="A17" s="162" t="s">
        <v>22</v>
      </c>
      <c r="B17" s="163"/>
      <c r="C17" s="163"/>
      <c r="D17" s="163"/>
      <c r="E17" s="163"/>
      <c r="F17" s="163"/>
      <c r="G17" s="164" t="s">
        <v>23</v>
      </c>
      <c r="H17" s="165"/>
      <c r="I17" s="165"/>
      <c r="J17" s="166"/>
      <c r="K17" s="166"/>
      <c r="L17" s="166"/>
      <c r="M17" s="166"/>
      <c r="N17" s="166"/>
      <c r="O17" s="4" t="s">
        <v>24</v>
      </c>
      <c r="P17" s="169" t="s">
        <v>21</v>
      </c>
      <c r="Q17" s="170"/>
      <c r="R17" s="170"/>
      <c r="S17" s="170"/>
      <c r="T17" s="170"/>
      <c r="U17" s="170"/>
      <c r="V17" s="170"/>
      <c r="W17" s="170"/>
      <c r="X17" s="171"/>
    </row>
    <row r="18" spans="1:24" ht="15.6" thickBot="1"/>
    <row r="19" spans="1:24" ht="33.75" customHeight="1">
      <c r="A19" s="125" t="s">
        <v>25</v>
      </c>
      <c r="B19" s="110"/>
      <c r="C19" s="110"/>
      <c r="D19" s="110"/>
      <c r="E19" s="110"/>
      <c r="F19" s="110"/>
      <c r="G19" s="125" t="s">
        <v>26</v>
      </c>
      <c r="H19" s="110"/>
      <c r="I19" s="110"/>
      <c r="J19" s="110"/>
      <c r="K19" s="110"/>
      <c r="L19" s="110"/>
      <c r="M19" s="110"/>
      <c r="N19" s="110"/>
      <c r="O19" s="125" t="s">
        <v>27</v>
      </c>
      <c r="P19" s="110"/>
      <c r="Q19" s="125" t="s">
        <v>28</v>
      </c>
      <c r="R19" s="110"/>
      <c r="S19" s="127" t="s">
        <v>29</v>
      </c>
      <c r="T19" s="128"/>
      <c r="U19" s="128"/>
      <c r="V19" s="129"/>
      <c r="W19" s="110" t="s">
        <v>30</v>
      </c>
      <c r="X19" s="111"/>
    </row>
    <row r="20" spans="1:24" ht="18" customHeight="1">
      <c r="A20" s="159" t="s">
        <v>31</v>
      </c>
      <c r="B20" s="158" t="s">
        <v>32</v>
      </c>
      <c r="C20" s="66"/>
      <c r="D20" s="66"/>
      <c r="E20" s="66"/>
      <c r="F20" s="67"/>
      <c r="G20" s="112"/>
      <c r="H20" s="113"/>
      <c r="I20" s="113"/>
      <c r="J20" s="113"/>
      <c r="K20" s="113"/>
      <c r="L20" s="154"/>
      <c r="M20" s="154"/>
      <c r="N20" s="142" t="s">
        <v>33</v>
      </c>
      <c r="O20" s="121"/>
      <c r="P20" s="122"/>
      <c r="Q20" s="118"/>
      <c r="R20" s="107"/>
      <c r="S20" s="351" t="str">
        <f>IF(G20="","",ROUND(O20*Q20,0))</f>
        <v/>
      </c>
      <c r="T20" s="352"/>
      <c r="U20" s="352"/>
      <c r="V20" s="134" t="s">
        <v>34</v>
      </c>
      <c r="W20" s="96"/>
      <c r="X20" s="97"/>
    </row>
    <row r="21" spans="1:24" ht="18" customHeight="1">
      <c r="A21" s="160"/>
      <c r="B21" s="71"/>
      <c r="C21" s="72"/>
      <c r="D21" s="72"/>
      <c r="E21" s="72"/>
      <c r="F21" s="73"/>
      <c r="G21" s="114"/>
      <c r="H21" s="115"/>
      <c r="I21" s="115"/>
      <c r="J21" s="115"/>
      <c r="K21" s="115"/>
      <c r="L21" s="133"/>
      <c r="M21" s="133"/>
      <c r="N21" s="143"/>
      <c r="O21" s="130"/>
      <c r="P21" s="131"/>
      <c r="Q21" s="116"/>
      <c r="R21" s="103"/>
      <c r="S21" s="347"/>
      <c r="T21" s="348"/>
      <c r="U21" s="348"/>
      <c r="V21" s="135"/>
      <c r="W21" s="92"/>
      <c r="X21" s="93"/>
    </row>
    <row r="22" spans="1:24" ht="18" customHeight="1">
      <c r="A22" s="160"/>
      <c r="B22" s="68" t="s">
        <v>35</v>
      </c>
      <c r="C22" s="69"/>
      <c r="D22" s="69"/>
      <c r="E22" s="69"/>
      <c r="F22" s="70"/>
      <c r="G22" s="114"/>
      <c r="H22" s="115"/>
      <c r="I22" s="115"/>
      <c r="J22" s="115"/>
      <c r="K22" s="115"/>
      <c r="L22" s="133"/>
      <c r="M22" s="133"/>
      <c r="N22" s="143" t="s">
        <v>36</v>
      </c>
      <c r="O22" s="130"/>
      <c r="P22" s="131"/>
      <c r="Q22" s="116"/>
      <c r="R22" s="103"/>
      <c r="S22" s="347"/>
      <c r="T22" s="348"/>
      <c r="U22" s="348"/>
      <c r="V22" s="135"/>
      <c r="W22" s="92"/>
      <c r="X22" s="93"/>
    </row>
    <row r="23" spans="1:24" ht="18" customHeight="1">
      <c r="A23" s="160"/>
      <c r="B23" s="68"/>
      <c r="C23" s="69"/>
      <c r="D23" s="69"/>
      <c r="E23" s="69"/>
      <c r="F23" s="70"/>
      <c r="G23" s="114"/>
      <c r="H23" s="115"/>
      <c r="I23" s="115"/>
      <c r="J23" s="115"/>
      <c r="K23" s="115"/>
      <c r="L23" s="133"/>
      <c r="M23" s="133"/>
      <c r="N23" s="143"/>
      <c r="O23" s="130"/>
      <c r="P23" s="131"/>
      <c r="Q23" s="116"/>
      <c r="R23" s="103"/>
      <c r="S23" s="347"/>
      <c r="T23" s="348"/>
      <c r="U23" s="348"/>
      <c r="V23" s="135"/>
      <c r="W23" s="92"/>
      <c r="X23" s="93"/>
    </row>
    <row r="24" spans="1:24" ht="18" customHeight="1">
      <c r="A24" s="161"/>
      <c r="B24" s="71"/>
      <c r="C24" s="72"/>
      <c r="D24" s="72"/>
      <c r="E24" s="72"/>
      <c r="F24" s="73"/>
      <c r="G24" s="88"/>
      <c r="H24" s="89"/>
      <c r="I24" s="89"/>
      <c r="J24" s="89"/>
      <c r="K24" s="89"/>
      <c r="L24" s="155"/>
      <c r="M24" s="155"/>
      <c r="N24" s="144"/>
      <c r="O24" s="123"/>
      <c r="P24" s="124"/>
      <c r="Q24" s="117"/>
      <c r="R24" s="109"/>
      <c r="S24" s="353"/>
      <c r="T24" s="354"/>
      <c r="U24" s="354"/>
      <c r="V24" s="152"/>
      <c r="W24" s="94"/>
      <c r="X24" s="95"/>
    </row>
    <row r="25" spans="1:24" ht="18" customHeight="1">
      <c r="A25" s="161"/>
      <c r="B25" s="71"/>
      <c r="C25" s="72"/>
      <c r="D25" s="72"/>
      <c r="E25" s="72"/>
      <c r="F25" s="73"/>
      <c r="G25" s="88"/>
      <c r="H25" s="89"/>
      <c r="I25" s="89"/>
      <c r="J25" s="89"/>
      <c r="K25" s="89"/>
      <c r="L25" s="155"/>
      <c r="M25" s="155"/>
      <c r="N25" s="144"/>
      <c r="O25" s="123"/>
      <c r="P25" s="124"/>
      <c r="Q25" s="117"/>
      <c r="R25" s="109"/>
      <c r="S25" s="353"/>
      <c r="T25" s="354"/>
      <c r="U25" s="354"/>
      <c r="V25" s="152"/>
      <c r="W25" s="94"/>
      <c r="X25" s="95"/>
    </row>
    <row r="26" spans="1:24" ht="18" customHeight="1">
      <c r="A26" s="158" t="s">
        <v>37</v>
      </c>
      <c r="B26" s="66"/>
      <c r="C26" s="66"/>
      <c r="D26" s="66"/>
      <c r="E26" s="66"/>
      <c r="F26" s="66"/>
      <c r="G26" s="112"/>
      <c r="H26" s="113"/>
      <c r="I26" s="113"/>
      <c r="J26" s="113"/>
      <c r="K26" s="113"/>
      <c r="L26" s="154"/>
      <c r="M26" s="154"/>
      <c r="N26" s="36" t="s">
        <v>33</v>
      </c>
      <c r="O26" s="121"/>
      <c r="P26" s="122"/>
      <c r="Q26" s="118"/>
      <c r="R26" s="107"/>
      <c r="S26" s="351" t="str">
        <f>IF(G26="","",ROUND(O26*Q26,0))</f>
        <v/>
      </c>
      <c r="T26" s="352"/>
      <c r="U26" s="352"/>
      <c r="V26" s="134" t="s">
        <v>34</v>
      </c>
      <c r="W26" s="96"/>
      <c r="X26" s="97"/>
    </row>
    <row r="27" spans="1:24" ht="18" customHeight="1">
      <c r="A27" s="71"/>
      <c r="B27" s="72"/>
      <c r="C27" s="72"/>
      <c r="D27" s="72"/>
      <c r="E27" s="72"/>
      <c r="F27" s="72"/>
      <c r="G27" s="88"/>
      <c r="H27" s="89"/>
      <c r="I27" s="89"/>
      <c r="J27" s="89"/>
      <c r="K27" s="89"/>
      <c r="L27" s="132"/>
      <c r="M27" s="132"/>
      <c r="N27" s="33" t="s">
        <v>36</v>
      </c>
      <c r="O27" s="123"/>
      <c r="P27" s="124"/>
      <c r="Q27" s="117"/>
      <c r="R27" s="109"/>
      <c r="S27" s="353"/>
      <c r="T27" s="354"/>
      <c r="U27" s="354"/>
      <c r="V27" s="152"/>
      <c r="W27" s="94"/>
      <c r="X27" s="95"/>
    </row>
    <row r="28" spans="1:24" ht="18" customHeight="1">
      <c r="A28" s="156" t="s">
        <v>39</v>
      </c>
      <c r="B28" s="68" t="s">
        <v>40</v>
      </c>
      <c r="C28" s="69"/>
      <c r="D28" s="69"/>
      <c r="E28" s="69"/>
      <c r="F28" s="70"/>
      <c r="G28" s="114"/>
      <c r="H28" s="115"/>
      <c r="I28" s="115"/>
      <c r="J28" s="115"/>
      <c r="K28" s="115"/>
      <c r="L28" s="133"/>
      <c r="M28" s="133"/>
      <c r="N28" s="32" t="s">
        <v>33</v>
      </c>
      <c r="O28" s="130"/>
      <c r="P28" s="131"/>
      <c r="Q28" s="116"/>
      <c r="R28" s="103"/>
      <c r="S28" s="347" t="str">
        <f t="shared" ref="S28" si="0">IF(G28="","",ROUND(O28*Q28,0))</f>
        <v/>
      </c>
      <c r="T28" s="348"/>
      <c r="U28" s="348"/>
      <c r="V28" s="135" t="s">
        <v>34</v>
      </c>
      <c r="W28" s="92"/>
      <c r="X28" s="93"/>
    </row>
    <row r="29" spans="1:24" ht="18" customHeight="1">
      <c r="A29" s="156"/>
      <c r="B29" s="68"/>
      <c r="C29" s="72"/>
      <c r="D29" s="72"/>
      <c r="E29" s="72"/>
      <c r="F29" s="73"/>
      <c r="G29" s="88"/>
      <c r="H29" s="89"/>
      <c r="I29" s="89"/>
      <c r="J29" s="89"/>
      <c r="K29" s="89"/>
      <c r="L29" s="132"/>
      <c r="M29" s="132"/>
      <c r="N29" s="33" t="s">
        <v>36</v>
      </c>
      <c r="O29" s="123"/>
      <c r="P29" s="124"/>
      <c r="Q29" s="117"/>
      <c r="R29" s="109"/>
      <c r="S29" s="353"/>
      <c r="T29" s="354"/>
      <c r="U29" s="354"/>
      <c r="V29" s="152"/>
      <c r="W29" s="94"/>
      <c r="X29" s="95"/>
    </row>
    <row r="30" spans="1:24" ht="18" customHeight="1">
      <c r="A30" s="156"/>
      <c r="B30" s="15"/>
      <c r="C30" s="158" t="s">
        <v>41</v>
      </c>
      <c r="D30" s="66"/>
      <c r="E30" s="66"/>
      <c r="F30" s="67"/>
      <c r="G30" s="114"/>
      <c r="H30" s="115"/>
      <c r="I30" s="115"/>
      <c r="J30" s="115"/>
      <c r="K30" s="115"/>
      <c r="L30" s="133"/>
      <c r="M30" s="133"/>
      <c r="N30" s="32" t="s">
        <v>33</v>
      </c>
      <c r="O30" s="130"/>
      <c r="P30" s="131"/>
      <c r="Q30" s="116"/>
      <c r="R30" s="103"/>
      <c r="S30" s="347" t="str">
        <f t="shared" ref="S30" si="1">IF(G30="","",ROUND(O30*Q30,0))</f>
        <v/>
      </c>
      <c r="T30" s="348"/>
      <c r="U30" s="348"/>
      <c r="V30" s="135" t="s">
        <v>34</v>
      </c>
      <c r="W30" s="153" t="s">
        <v>42</v>
      </c>
      <c r="X30" s="93"/>
    </row>
    <row r="31" spans="1:24" ht="18" customHeight="1">
      <c r="A31" s="156"/>
      <c r="B31" s="16"/>
      <c r="C31" s="71"/>
      <c r="D31" s="72"/>
      <c r="E31" s="72"/>
      <c r="F31" s="73"/>
      <c r="G31" s="88"/>
      <c r="H31" s="89"/>
      <c r="I31" s="89"/>
      <c r="J31" s="89"/>
      <c r="K31" s="89"/>
      <c r="L31" s="132"/>
      <c r="M31" s="132"/>
      <c r="N31" s="33" t="s">
        <v>36</v>
      </c>
      <c r="O31" s="123"/>
      <c r="P31" s="124"/>
      <c r="Q31" s="117"/>
      <c r="R31" s="109"/>
      <c r="S31" s="353"/>
      <c r="T31" s="354"/>
      <c r="U31" s="354"/>
      <c r="V31" s="152"/>
      <c r="W31" s="94"/>
      <c r="X31" s="95"/>
    </row>
    <row r="32" spans="1:24" ht="18" customHeight="1">
      <c r="A32" s="156"/>
      <c r="B32" s="16"/>
      <c r="C32" s="68" t="s">
        <v>43</v>
      </c>
      <c r="D32" s="69"/>
      <c r="E32" s="69"/>
      <c r="F32" s="70"/>
      <c r="G32" s="114"/>
      <c r="H32" s="115"/>
      <c r="I32" s="115"/>
      <c r="J32" s="115"/>
      <c r="K32" s="115"/>
      <c r="L32" s="133"/>
      <c r="M32" s="133"/>
      <c r="N32" s="32" t="s">
        <v>33</v>
      </c>
      <c r="O32" s="130"/>
      <c r="P32" s="131"/>
      <c r="Q32" s="116"/>
      <c r="R32" s="103"/>
      <c r="S32" s="347" t="str">
        <f t="shared" ref="S32" si="2">IF(G32="","",ROUND(O32*Q32,0))</f>
        <v/>
      </c>
      <c r="T32" s="348"/>
      <c r="U32" s="348"/>
      <c r="V32" s="135" t="s">
        <v>34</v>
      </c>
      <c r="W32" s="92"/>
      <c r="X32" s="93"/>
    </row>
    <row r="33" spans="1:24" ht="18" customHeight="1">
      <c r="A33" s="156"/>
      <c r="B33" s="16"/>
      <c r="C33" s="71"/>
      <c r="D33" s="72"/>
      <c r="E33" s="72"/>
      <c r="F33" s="73"/>
      <c r="G33" s="88"/>
      <c r="H33" s="89"/>
      <c r="I33" s="89"/>
      <c r="J33" s="89"/>
      <c r="K33" s="89"/>
      <c r="L33" s="132"/>
      <c r="M33" s="132"/>
      <c r="N33" s="33" t="s">
        <v>36</v>
      </c>
      <c r="O33" s="123"/>
      <c r="P33" s="124"/>
      <c r="Q33" s="117"/>
      <c r="R33" s="109"/>
      <c r="S33" s="353"/>
      <c r="T33" s="354"/>
      <c r="U33" s="354"/>
      <c r="V33" s="152"/>
      <c r="W33" s="94"/>
      <c r="X33" s="95"/>
    </row>
    <row r="34" spans="1:24" ht="18" customHeight="1">
      <c r="A34" s="156"/>
      <c r="B34" s="16"/>
      <c r="C34" s="68" t="s">
        <v>44</v>
      </c>
      <c r="D34" s="69"/>
      <c r="E34" s="69"/>
      <c r="F34" s="70"/>
      <c r="G34" s="114"/>
      <c r="H34" s="115"/>
      <c r="I34" s="115"/>
      <c r="J34" s="115"/>
      <c r="K34" s="115"/>
      <c r="L34" s="133"/>
      <c r="M34" s="133"/>
      <c r="N34" s="32" t="s">
        <v>33</v>
      </c>
      <c r="O34" s="130"/>
      <c r="P34" s="131"/>
      <c r="Q34" s="116"/>
      <c r="R34" s="103"/>
      <c r="S34" s="347" t="str">
        <f t="shared" ref="S34" si="3">IF(G34="","",ROUND(O34*Q34,0))</f>
        <v/>
      </c>
      <c r="T34" s="348"/>
      <c r="U34" s="348"/>
      <c r="V34" s="135" t="s">
        <v>34</v>
      </c>
      <c r="W34" s="92"/>
      <c r="X34" s="93"/>
    </row>
    <row r="35" spans="1:24" ht="18" customHeight="1">
      <c r="A35" s="156"/>
      <c r="B35" s="16"/>
      <c r="C35" s="71"/>
      <c r="D35" s="72"/>
      <c r="E35" s="72"/>
      <c r="F35" s="73"/>
      <c r="G35" s="88"/>
      <c r="H35" s="89"/>
      <c r="I35" s="89"/>
      <c r="J35" s="89"/>
      <c r="K35" s="89"/>
      <c r="L35" s="132"/>
      <c r="M35" s="132"/>
      <c r="N35" s="33" t="s">
        <v>36</v>
      </c>
      <c r="O35" s="123"/>
      <c r="P35" s="124"/>
      <c r="Q35" s="117"/>
      <c r="R35" s="109"/>
      <c r="S35" s="353"/>
      <c r="T35" s="354"/>
      <c r="U35" s="354"/>
      <c r="V35" s="152"/>
      <c r="W35" s="94"/>
      <c r="X35" s="95"/>
    </row>
    <row r="36" spans="1:24" ht="18" customHeight="1">
      <c r="A36" s="156"/>
      <c r="B36" s="16"/>
      <c r="C36" s="68" t="s">
        <v>45</v>
      </c>
      <c r="D36" s="69"/>
      <c r="E36" s="69"/>
      <c r="F36" s="70"/>
      <c r="G36" s="114"/>
      <c r="H36" s="115"/>
      <c r="I36" s="115"/>
      <c r="J36" s="115"/>
      <c r="K36" s="115"/>
      <c r="L36" s="133"/>
      <c r="M36" s="133"/>
      <c r="N36" s="32" t="s">
        <v>33</v>
      </c>
      <c r="O36" s="130"/>
      <c r="P36" s="131"/>
      <c r="Q36" s="116"/>
      <c r="R36" s="103"/>
      <c r="S36" s="347" t="str">
        <f t="shared" ref="S36" si="4">IF(G36="","",ROUND(O36*Q36,0))</f>
        <v/>
      </c>
      <c r="T36" s="348"/>
      <c r="U36" s="348"/>
      <c r="V36" s="135" t="s">
        <v>34</v>
      </c>
      <c r="W36" s="153" t="s">
        <v>42</v>
      </c>
      <c r="X36" s="93"/>
    </row>
    <row r="37" spans="1:24" ht="18" customHeight="1">
      <c r="A37" s="156"/>
      <c r="B37" s="16"/>
      <c r="C37" s="71"/>
      <c r="D37" s="72"/>
      <c r="E37" s="72"/>
      <c r="F37" s="73"/>
      <c r="G37" s="88"/>
      <c r="H37" s="89"/>
      <c r="I37" s="89"/>
      <c r="J37" s="89"/>
      <c r="K37" s="89"/>
      <c r="L37" s="132"/>
      <c r="M37" s="132"/>
      <c r="N37" s="33" t="s">
        <v>36</v>
      </c>
      <c r="O37" s="123"/>
      <c r="P37" s="124"/>
      <c r="Q37" s="117"/>
      <c r="R37" s="109"/>
      <c r="S37" s="353"/>
      <c r="T37" s="354"/>
      <c r="U37" s="354"/>
      <c r="V37" s="152"/>
      <c r="W37" s="94"/>
      <c r="X37" s="95"/>
    </row>
    <row r="38" spans="1:24" ht="18" customHeight="1">
      <c r="A38" s="156"/>
      <c r="B38" s="16"/>
      <c r="C38" s="68" t="s">
        <v>46</v>
      </c>
      <c r="D38" s="69"/>
      <c r="E38" s="69"/>
      <c r="F38" s="70"/>
      <c r="G38" s="114"/>
      <c r="H38" s="115"/>
      <c r="I38" s="115"/>
      <c r="J38" s="115"/>
      <c r="K38" s="115"/>
      <c r="L38" s="133"/>
      <c r="M38" s="133"/>
      <c r="N38" s="32" t="s">
        <v>33</v>
      </c>
      <c r="O38" s="130"/>
      <c r="P38" s="131"/>
      <c r="Q38" s="116"/>
      <c r="R38" s="103"/>
      <c r="S38" s="347" t="str">
        <f t="shared" ref="S38" si="5">IF(G38="","",ROUND(O38*Q38,0))</f>
        <v/>
      </c>
      <c r="T38" s="348"/>
      <c r="U38" s="348"/>
      <c r="V38" s="135" t="s">
        <v>34</v>
      </c>
      <c r="W38" s="153" t="s">
        <v>42</v>
      </c>
      <c r="X38" s="93"/>
    </row>
    <row r="39" spans="1:24" ht="18" customHeight="1">
      <c r="A39" s="156"/>
      <c r="B39" s="16"/>
      <c r="C39" s="71"/>
      <c r="D39" s="72"/>
      <c r="E39" s="72"/>
      <c r="F39" s="73"/>
      <c r="G39" s="88"/>
      <c r="H39" s="89"/>
      <c r="I39" s="89"/>
      <c r="J39" s="89"/>
      <c r="K39" s="89"/>
      <c r="L39" s="132"/>
      <c r="M39" s="132"/>
      <c r="N39" s="33" t="s">
        <v>36</v>
      </c>
      <c r="O39" s="123"/>
      <c r="P39" s="124"/>
      <c r="Q39" s="117"/>
      <c r="R39" s="109"/>
      <c r="S39" s="353"/>
      <c r="T39" s="354"/>
      <c r="U39" s="354"/>
      <c r="V39" s="152"/>
      <c r="W39" s="94"/>
      <c r="X39" s="95"/>
    </row>
    <row r="40" spans="1:24" ht="18" customHeight="1">
      <c r="A40" s="156"/>
      <c r="B40" s="16"/>
      <c r="C40" s="68" t="s">
        <v>47</v>
      </c>
      <c r="D40" s="69"/>
      <c r="E40" s="69"/>
      <c r="F40" s="70"/>
      <c r="G40" s="114"/>
      <c r="H40" s="115"/>
      <c r="I40" s="115"/>
      <c r="J40" s="115"/>
      <c r="K40" s="115"/>
      <c r="L40" s="133"/>
      <c r="M40" s="133"/>
      <c r="N40" s="32" t="s">
        <v>33</v>
      </c>
      <c r="O40" s="130"/>
      <c r="P40" s="131"/>
      <c r="Q40" s="116"/>
      <c r="R40" s="103"/>
      <c r="S40" s="347" t="str">
        <f t="shared" ref="S40" si="6">IF(G40="","",ROUND(O40*Q40,0))</f>
        <v/>
      </c>
      <c r="T40" s="348"/>
      <c r="U40" s="348"/>
      <c r="V40" s="135" t="s">
        <v>34</v>
      </c>
      <c r="W40" s="92"/>
      <c r="X40" s="93"/>
    </row>
    <row r="41" spans="1:24" ht="18" customHeight="1">
      <c r="A41" s="156"/>
      <c r="B41" s="17"/>
      <c r="C41" s="71"/>
      <c r="D41" s="72"/>
      <c r="E41" s="72"/>
      <c r="F41" s="73"/>
      <c r="G41" s="88"/>
      <c r="H41" s="89"/>
      <c r="I41" s="89"/>
      <c r="J41" s="89"/>
      <c r="K41" s="89"/>
      <c r="L41" s="132"/>
      <c r="M41" s="132"/>
      <c r="N41" s="33" t="s">
        <v>36</v>
      </c>
      <c r="O41" s="123"/>
      <c r="P41" s="124"/>
      <c r="Q41" s="117"/>
      <c r="R41" s="109"/>
      <c r="S41" s="353"/>
      <c r="T41" s="354"/>
      <c r="U41" s="354"/>
      <c r="V41" s="152"/>
      <c r="W41" s="94"/>
      <c r="X41" s="95"/>
    </row>
    <row r="42" spans="1:24" ht="18" customHeight="1">
      <c r="A42" s="156"/>
      <c r="B42" s="68" t="s">
        <v>48</v>
      </c>
      <c r="C42" s="69"/>
      <c r="D42" s="69"/>
      <c r="E42" s="69"/>
      <c r="F42" s="70"/>
      <c r="G42" s="114"/>
      <c r="H42" s="115"/>
      <c r="I42" s="115"/>
      <c r="J42" s="115"/>
      <c r="K42" s="115"/>
      <c r="L42" s="133"/>
      <c r="M42" s="133"/>
      <c r="N42" s="32" t="s">
        <v>33</v>
      </c>
      <c r="O42" s="130"/>
      <c r="P42" s="131"/>
      <c r="Q42" s="116"/>
      <c r="R42" s="103"/>
      <c r="S42" s="347" t="str">
        <f t="shared" ref="S42" si="7">IF(G42="","",ROUND(O42*Q42,0))</f>
        <v/>
      </c>
      <c r="T42" s="348"/>
      <c r="U42" s="348"/>
      <c r="V42" s="135" t="s">
        <v>34</v>
      </c>
      <c r="W42" s="92"/>
      <c r="X42" s="93"/>
    </row>
    <row r="43" spans="1:24" ht="18" customHeight="1">
      <c r="A43" s="156"/>
      <c r="B43" s="71"/>
      <c r="C43" s="72"/>
      <c r="D43" s="72"/>
      <c r="E43" s="72"/>
      <c r="F43" s="73"/>
      <c r="G43" s="88"/>
      <c r="H43" s="89"/>
      <c r="I43" s="89"/>
      <c r="J43" s="89"/>
      <c r="K43" s="89"/>
      <c r="L43" s="132"/>
      <c r="M43" s="132"/>
      <c r="N43" s="33" t="s">
        <v>36</v>
      </c>
      <c r="O43" s="123"/>
      <c r="P43" s="124"/>
      <c r="Q43" s="117"/>
      <c r="R43" s="109"/>
      <c r="S43" s="353"/>
      <c r="T43" s="354"/>
      <c r="U43" s="354"/>
      <c r="V43" s="152"/>
      <c r="W43" s="94"/>
      <c r="X43" s="95"/>
    </row>
    <row r="44" spans="1:24" ht="18" customHeight="1">
      <c r="A44" s="156"/>
      <c r="B44" s="68" t="s">
        <v>49</v>
      </c>
      <c r="C44" s="69"/>
      <c r="D44" s="69"/>
      <c r="E44" s="69"/>
      <c r="F44" s="70"/>
      <c r="G44" s="114"/>
      <c r="H44" s="115"/>
      <c r="I44" s="115"/>
      <c r="J44" s="115"/>
      <c r="K44" s="115"/>
      <c r="L44" s="133"/>
      <c r="M44" s="133"/>
      <c r="N44" s="32" t="s">
        <v>33</v>
      </c>
      <c r="O44" s="130"/>
      <c r="P44" s="131"/>
      <c r="Q44" s="116"/>
      <c r="R44" s="103"/>
      <c r="S44" s="347" t="str">
        <f t="shared" ref="S44" si="8">IF(G44="","",ROUND(O44*Q44,0))</f>
        <v/>
      </c>
      <c r="T44" s="348"/>
      <c r="U44" s="348"/>
      <c r="V44" s="135" t="s">
        <v>34</v>
      </c>
      <c r="W44" s="92"/>
      <c r="X44" s="93"/>
    </row>
    <row r="45" spans="1:24" ht="18" customHeight="1">
      <c r="A45" s="156"/>
      <c r="B45" s="71"/>
      <c r="C45" s="72"/>
      <c r="D45" s="72"/>
      <c r="E45" s="72"/>
      <c r="F45" s="73"/>
      <c r="G45" s="88"/>
      <c r="H45" s="89"/>
      <c r="I45" s="89"/>
      <c r="J45" s="89"/>
      <c r="K45" s="89"/>
      <c r="L45" s="132"/>
      <c r="M45" s="132"/>
      <c r="N45" s="33" t="s">
        <v>36</v>
      </c>
      <c r="O45" s="123"/>
      <c r="P45" s="124"/>
      <c r="Q45" s="117"/>
      <c r="R45" s="109"/>
      <c r="S45" s="353"/>
      <c r="T45" s="354"/>
      <c r="U45" s="354"/>
      <c r="V45" s="152"/>
      <c r="W45" s="94"/>
      <c r="X45" s="95"/>
    </row>
    <row r="46" spans="1:24" ht="18" customHeight="1">
      <c r="A46" s="156"/>
      <c r="B46" s="68" t="s">
        <v>50</v>
      </c>
      <c r="C46" s="69"/>
      <c r="D46" s="69"/>
      <c r="E46" s="69"/>
      <c r="F46" s="70"/>
      <c r="G46" s="114"/>
      <c r="H46" s="115"/>
      <c r="I46" s="115"/>
      <c r="J46" s="115"/>
      <c r="K46" s="115"/>
      <c r="L46" s="133"/>
      <c r="M46" s="133"/>
      <c r="N46" s="32" t="s">
        <v>33</v>
      </c>
      <c r="O46" s="130"/>
      <c r="P46" s="131"/>
      <c r="Q46" s="116"/>
      <c r="R46" s="103"/>
      <c r="S46" s="347" t="str">
        <f t="shared" ref="S46" si="9">IF(G46="","",ROUND(O46*Q46,0))</f>
        <v/>
      </c>
      <c r="T46" s="348"/>
      <c r="U46" s="348"/>
      <c r="V46" s="135" t="s">
        <v>34</v>
      </c>
      <c r="W46" s="148" t="s">
        <v>51</v>
      </c>
      <c r="X46" s="149"/>
    </row>
    <row r="47" spans="1:24" ht="18" customHeight="1">
      <c r="A47" s="157"/>
      <c r="B47" s="71"/>
      <c r="C47" s="72"/>
      <c r="D47" s="72"/>
      <c r="E47" s="72"/>
      <c r="F47" s="73"/>
      <c r="G47" s="88"/>
      <c r="H47" s="89"/>
      <c r="I47" s="89"/>
      <c r="J47" s="89"/>
      <c r="K47" s="89"/>
      <c r="L47" s="132"/>
      <c r="M47" s="132"/>
      <c r="N47" s="33" t="s">
        <v>36</v>
      </c>
      <c r="O47" s="123"/>
      <c r="P47" s="124"/>
      <c r="Q47" s="117"/>
      <c r="R47" s="109"/>
      <c r="S47" s="353"/>
      <c r="T47" s="354"/>
      <c r="U47" s="354"/>
      <c r="V47" s="152"/>
      <c r="W47" s="150"/>
      <c r="X47" s="151"/>
    </row>
    <row r="48" spans="1:24" ht="18" customHeight="1">
      <c r="A48" s="68" t="s">
        <v>52</v>
      </c>
      <c r="B48" s="69"/>
      <c r="C48" s="69"/>
      <c r="D48" s="69"/>
      <c r="E48" s="69"/>
      <c r="F48" s="69"/>
      <c r="G48" s="114"/>
      <c r="H48" s="115"/>
      <c r="I48" s="115"/>
      <c r="J48" s="115"/>
      <c r="K48" s="115"/>
      <c r="L48" s="133"/>
      <c r="M48" s="133"/>
      <c r="N48" s="32" t="s">
        <v>33</v>
      </c>
      <c r="O48" s="130"/>
      <c r="P48" s="131"/>
      <c r="Q48" s="116"/>
      <c r="R48" s="103"/>
      <c r="S48" s="347" t="str">
        <f t="shared" ref="S48" si="10">IF(G48="","",ROUND(O48*Q48,0))</f>
        <v/>
      </c>
      <c r="T48" s="348"/>
      <c r="U48" s="348"/>
      <c r="V48" s="135" t="s">
        <v>34</v>
      </c>
      <c r="W48" s="148" t="s">
        <v>38</v>
      </c>
      <c r="X48" s="149"/>
    </row>
    <row r="49" spans="1:24" ht="18" customHeight="1" thickBot="1">
      <c r="A49" s="71"/>
      <c r="B49" s="72"/>
      <c r="C49" s="72"/>
      <c r="D49" s="72"/>
      <c r="E49" s="72"/>
      <c r="F49" s="72"/>
      <c r="G49" s="88"/>
      <c r="H49" s="89"/>
      <c r="I49" s="89"/>
      <c r="J49" s="89"/>
      <c r="K49" s="89"/>
      <c r="L49" s="132"/>
      <c r="M49" s="132"/>
      <c r="N49" s="33" t="s">
        <v>36</v>
      </c>
      <c r="O49" s="123"/>
      <c r="P49" s="124"/>
      <c r="Q49" s="117"/>
      <c r="R49" s="109"/>
      <c r="S49" s="349"/>
      <c r="T49" s="350"/>
      <c r="U49" s="350"/>
      <c r="V49" s="147"/>
      <c r="W49" s="150"/>
      <c r="X49" s="151"/>
    </row>
    <row r="50" spans="1:24" ht="15.6" thickBot="1"/>
    <row r="51" spans="1:24" ht="33.75" customHeight="1">
      <c r="A51" s="125" t="s">
        <v>25</v>
      </c>
      <c r="B51" s="110"/>
      <c r="C51" s="110"/>
      <c r="D51" s="110"/>
      <c r="E51" s="110"/>
      <c r="F51" s="110"/>
      <c r="G51" s="125" t="s">
        <v>26</v>
      </c>
      <c r="H51" s="110"/>
      <c r="I51" s="110"/>
      <c r="J51" s="110"/>
      <c r="K51" s="110"/>
      <c r="L51" s="110"/>
      <c r="M51" s="110"/>
      <c r="N51" s="110"/>
      <c r="O51" s="125" t="s">
        <v>53</v>
      </c>
      <c r="P51" s="110"/>
      <c r="Q51" s="125" t="s">
        <v>28</v>
      </c>
      <c r="R51" s="110"/>
      <c r="S51" s="127" t="s">
        <v>29</v>
      </c>
      <c r="T51" s="128"/>
      <c r="U51" s="128"/>
      <c r="V51" s="129"/>
      <c r="W51" s="110" t="s">
        <v>30</v>
      </c>
      <c r="X51" s="111"/>
    </row>
    <row r="52" spans="1:24" ht="18" customHeight="1">
      <c r="A52" s="136" t="s">
        <v>54</v>
      </c>
      <c r="B52" s="141" t="s">
        <v>55</v>
      </c>
      <c r="C52" s="96"/>
      <c r="D52" s="96"/>
      <c r="E52" s="96"/>
      <c r="F52" s="97"/>
      <c r="G52" s="114"/>
      <c r="H52" s="115"/>
      <c r="I52" s="115"/>
      <c r="J52" s="115"/>
      <c r="K52" s="115"/>
      <c r="L52" s="133" t="s">
        <v>33</v>
      </c>
      <c r="M52" s="133"/>
      <c r="N52" s="32"/>
      <c r="O52" s="121"/>
      <c r="P52" s="122"/>
      <c r="Q52" s="118"/>
      <c r="R52" s="107"/>
      <c r="S52" s="351" t="str">
        <f t="shared" ref="S52" si="11">IF(G52="","",ROUND(O52*Q52,0))</f>
        <v/>
      </c>
      <c r="T52" s="352"/>
      <c r="U52" s="352"/>
      <c r="V52" s="134" t="s">
        <v>34</v>
      </c>
      <c r="W52" s="96"/>
      <c r="X52" s="97"/>
    </row>
    <row r="53" spans="1:24" ht="18" customHeight="1">
      <c r="A53" s="137"/>
      <c r="B53" s="140"/>
      <c r="C53" s="94"/>
      <c r="D53" s="94"/>
      <c r="E53" s="94"/>
      <c r="F53" s="95"/>
      <c r="G53" s="88"/>
      <c r="H53" s="89"/>
      <c r="I53" s="89"/>
      <c r="J53" s="89"/>
      <c r="K53" s="89"/>
      <c r="L53" s="132" t="s">
        <v>36</v>
      </c>
      <c r="M53" s="132"/>
      <c r="N53" s="33"/>
      <c r="O53" s="130"/>
      <c r="P53" s="131"/>
      <c r="Q53" s="116"/>
      <c r="R53" s="103"/>
      <c r="S53" s="347"/>
      <c r="T53" s="348"/>
      <c r="U53" s="348"/>
      <c r="V53" s="135"/>
      <c r="W53" s="92"/>
      <c r="X53" s="93"/>
    </row>
    <row r="54" spans="1:24" ht="18" customHeight="1">
      <c r="A54" s="137"/>
      <c r="B54" s="139" t="s">
        <v>56</v>
      </c>
      <c r="C54" s="92"/>
      <c r="D54" s="92"/>
      <c r="E54" s="92"/>
      <c r="F54" s="93"/>
      <c r="G54" s="114"/>
      <c r="H54" s="115"/>
      <c r="I54" s="115"/>
      <c r="J54" s="115"/>
      <c r="K54" s="115"/>
      <c r="L54" s="133" t="s">
        <v>33</v>
      </c>
      <c r="M54" s="133"/>
      <c r="N54" s="32"/>
      <c r="O54" s="121"/>
      <c r="P54" s="122"/>
      <c r="Q54" s="118"/>
      <c r="R54" s="107"/>
      <c r="S54" s="351" t="str">
        <f t="shared" ref="S54" si="12">IF(G54="","",ROUND(O54*Q54,0))</f>
        <v/>
      </c>
      <c r="T54" s="352"/>
      <c r="U54" s="352"/>
      <c r="V54" s="100" t="s">
        <v>57</v>
      </c>
      <c r="W54" s="96"/>
      <c r="X54" s="97"/>
    </row>
    <row r="55" spans="1:24" ht="18" customHeight="1">
      <c r="A55" s="137"/>
      <c r="B55" s="140"/>
      <c r="C55" s="94"/>
      <c r="D55" s="94"/>
      <c r="E55" s="94"/>
      <c r="F55" s="95"/>
      <c r="G55" s="88"/>
      <c r="H55" s="89"/>
      <c r="I55" s="89"/>
      <c r="J55" s="89"/>
      <c r="K55" s="89"/>
      <c r="L55" s="132" t="s">
        <v>36</v>
      </c>
      <c r="M55" s="132"/>
      <c r="N55" s="33"/>
      <c r="O55" s="130"/>
      <c r="P55" s="131"/>
      <c r="Q55" s="116"/>
      <c r="R55" s="103"/>
      <c r="S55" s="347"/>
      <c r="T55" s="348"/>
      <c r="U55" s="348"/>
      <c r="V55" s="98"/>
      <c r="W55" s="92"/>
      <c r="X55" s="93"/>
    </row>
    <row r="56" spans="1:24" ht="18" customHeight="1">
      <c r="A56" s="137"/>
      <c r="B56" s="139" t="s">
        <v>58</v>
      </c>
      <c r="C56" s="92"/>
      <c r="D56" s="92"/>
      <c r="E56" s="92"/>
      <c r="F56" s="93"/>
      <c r="G56" s="114"/>
      <c r="H56" s="115"/>
      <c r="I56" s="115"/>
      <c r="J56" s="115"/>
      <c r="K56" s="115"/>
      <c r="L56" s="133" t="s">
        <v>33</v>
      </c>
      <c r="M56" s="133"/>
      <c r="N56" s="32"/>
      <c r="O56" s="121"/>
      <c r="P56" s="122"/>
      <c r="Q56" s="118"/>
      <c r="R56" s="107"/>
      <c r="S56" s="351" t="str">
        <f t="shared" ref="S56" si="13">IF(G56="","",ROUND(O56*Q56,0))</f>
        <v/>
      </c>
      <c r="T56" s="352"/>
      <c r="U56" s="352"/>
      <c r="V56" s="100" t="s">
        <v>57</v>
      </c>
      <c r="W56" s="96"/>
      <c r="X56" s="97"/>
    </row>
    <row r="57" spans="1:24" ht="18" customHeight="1">
      <c r="A57" s="137"/>
      <c r="B57" s="140"/>
      <c r="C57" s="94"/>
      <c r="D57" s="94"/>
      <c r="E57" s="94"/>
      <c r="F57" s="95"/>
      <c r="G57" s="88"/>
      <c r="H57" s="89"/>
      <c r="I57" s="89"/>
      <c r="J57" s="89"/>
      <c r="K57" s="89"/>
      <c r="L57" s="132" t="s">
        <v>36</v>
      </c>
      <c r="M57" s="132"/>
      <c r="N57" s="33"/>
      <c r="O57" s="130"/>
      <c r="P57" s="131"/>
      <c r="Q57" s="116"/>
      <c r="R57" s="103"/>
      <c r="S57" s="347"/>
      <c r="T57" s="348"/>
      <c r="U57" s="348"/>
      <c r="V57" s="98"/>
      <c r="W57" s="92"/>
      <c r="X57" s="93"/>
    </row>
    <row r="58" spans="1:24" ht="18" customHeight="1">
      <c r="A58" s="137"/>
      <c r="B58" s="139" t="s">
        <v>59</v>
      </c>
      <c r="C58" s="92"/>
      <c r="D58" s="92"/>
      <c r="E58" s="92"/>
      <c r="F58" s="93"/>
      <c r="G58" s="114"/>
      <c r="H58" s="115"/>
      <c r="I58" s="115"/>
      <c r="J58" s="115"/>
      <c r="K58" s="115"/>
      <c r="L58" s="133" t="s">
        <v>33</v>
      </c>
      <c r="M58" s="133"/>
      <c r="N58" s="32"/>
      <c r="O58" s="121"/>
      <c r="P58" s="122"/>
      <c r="Q58" s="118"/>
      <c r="R58" s="107"/>
      <c r="S58" s="351" t="str">
        <f t="shared" ref="S58" si="14">IF(G58="","",ROUND(O58*Q58,0))</f>
        <v/>
      </c>
      <c r="T58" s="352"/>
      <c r="U58" s="352"/>
      <c r="V58" s="100" t="s">
        <v>57</v>
      </c>
      <c r="W58" s="96"/>
      <c r="X58" s="97"/>
    </row>
    <row r="59" spans="1:24" ht="18" customHeight="1">
      <c r="A59" s="137"/>
      <c r="B59" s="140"/>
      <c r="C59" s="94"/>
      <c r="D59" s="94"/>
      <c r="E59" s="94"/>
      <c r="F59" s="95"/>
      <c r="G59" s="88"/>
      <c r="H59" s="89"/>
      <c r="I59" s="89"/>
      <c r="J59" s="89"/>
      <c r="K59" s="89"/>
      <c r="L59" s="132" t="s">
        <v>36</v>
      </c>
      <c r="M59" s="132"/>
      <c r="N59" s="33"/>
      <c r="O59" s="130"/>
      <c r="P59" s="131"/>
      <c r="Q59" s="116"/>
      <c r="R59" s="103"/>
      <c r="S59" s="347"/>
      <c r="T59" s="348"/>
      <c r="U59" s="348"/>
      <c r="V59" s="98"/>
      <c r="W59" s="92"/>
      <c r="X59" s="93"/>
    </row>
    <row r="60" spans="1:24" ht="18" customHeight="1">
      <c r="A60" s="137"/>
      <c r="B60" s="139" t="s">
        <v>60</v>
      </c>
      <c r="C60" s="92"/>
      <c r="D60" s="92"/>
      <c r="E60" s="92"/>
      <c r="F60" s="93"/>
      <c r="G60" s="114"/>
      <c r="H60" s="115"/>
      <c r="I60" s="115"/>
      <c r="J60" s="115"/>
      <c r="K60" s="115"/>
      <c r="L60" s="133" t="s">
        <v>33</v>
      </c>
      <c r="M60" s="133"/>
      <c r="N60" s="32"/>
      <c r="O60" s="121"/>
      <c r="P60" s="122"/>
      <c r="Q60" s="118"/>
      <c r="R60" s="107"/>
      <c r="S60" s="351" t="str">
        <f t="shared" ref="S60" si="15">IF(G60="","",ROUND(O60*Q60,0))</f>
        <v/>
      </c>
      <c r="T60" s="352"/>
      <c r="U60" s="352"/>
      <c r="V60" s="100" t="s">
        <v>57</v>
      </c>
      <c r="W60" s="96"/>
      <c r="X60" s="97"/>
    </row>
    <row r="61" spans="1:24" ht="18" customHeight="1">
      <c r="A61" s="137"/>
      <c r="B61" s="140"/>
      <c r="C61" s="94"/>
      <c r="D61" s="94"/>
      <c r="E61" s="94"/>
      <c r="F61" s="95"/>
      <c r="G61" s="88"/>
      <c r="H61" s="89"/>
      <c r="I61" s="89"/>
      <c r="J61" s="89"/>
      <c r="K61" s="89"/>
      <c r="L61" s="132" t="s">
        <v>36</v>
      </c>
      <c r="M61" s="132"/>
      <c r="N61" s="33"/>
      <c r="O61" s="130"/>
      <c r="P61" s="131"/>
      <c r="Q61" s="116"/>
      <c r="R61" s="103"/>
      <c r="S61" s="347"/>
      <c r="T61" s="348"/>
      <c r="U61" s="348"/>
      <c r="V61" s="98"/>
      <c r="W61" s="92"/>
      <c r="X61" s="93"/>
    </row>
    <row r="62" spans="1:24" ht="18" customHeight="1">
      <c r="A62" s="137"/>
      <c r="B62" s="139" t="s">
        <v>61</v>
      </c>
      <c r="C62" s="92"/>
      <c r="D62" s="92"/>
      <c r="E62" s="92"/>
      <c r="F62" s="93"/>
      <c r="G62" s="114"/>
      <c r="H62" s="115"/>
      <c r="I62" s="115"/>
      <c r="J62" s="115"/>
      <c r="K62" s="115"/>
      <c r="L62" s="133" t="s">
        <v>33</v>
      </c>
      <c r="M62" s="133"/>
      <c r="N62" s="32"/>
      <c r="O62" s="121"/>
      <c r="P62" s="122"/>
      <c r="Q62" s="118"/>
      <c r="R62" s="107"/>
      <c r="S62" s="351" t="str">
        <f t="shared" ref="S62" si="16">IF(G62="","",ROUND(O62*Q62,0))</f>
        <v/>
      </c>
      <c r="T62" s="352"/>
      <c r="U62" s="352"/>
      <c r="V62" s="100" t="s">
        <v>57</v>
      </c>
      <c r="W62" s="96"/>
      <c r="X62" s="97"/>
    </row>
    <row r="63" spans="1:24" ht="18" customHeight="1">
      <c r="A63" s="137"/>
      <c r="B63" s="140"/>
      <c r="C63" s="94"/>
      <c r="D63" s="94"/>
      <c r="E63" s="94"/>
      <c r="F63" s="95"/>
      <c r="G63" s="88"/>
      <c r="H63" s="89"/>
      <c r="I63" s="89"/>
      <c r="J63" s="89"/>
      <c r="K63" s="89"/>
      <c r="L63" s="132" t="s">
        <v>36</v>
      </c>
      <c r="M63" s="132"/>
      <c r="N63" s="33"/>
      <c r="O63" s="130"/>
      <c r="P63" s="131"/>
      <c r="Q63" s="116"/>
      <c r="R63" s="103"/>
      <c r="S63" s="347"/>
      <c r="T63" s="348"/>
      <c r="U63" s="348"/>
      <c r="V63" s="98"/>
      <c r="W63" s="92"/>
      <c r="X63" s="93"/>
    </row>
    <row r="64" spans="1:24" ht="18" customHeight="1">
      <c r="A64" s="137"/>
      <c r="B64" s="139" t="s">
        <v>62</v>
      </c>
      <c r="C64" s="92"/>
      <c r="D64" s="92"/>
      <c r="E64" s="92"/>
      <c r="F64" s="93"/>
      <c r="G64" s="114"/>
      <c r="H64" s="115"/>
      <c r="I64" s="115"/>
      <c r="J64" s="115"/>
      <c r="K64" s="115"/>
      <c r="L64" s="133" t="s">
        <v>33</v>
      </c>
      <c r="M64" s="133"/>
      <c r="N64" s="32"/>
      <c r="O64" s="121"/>
      <c r="P64" s="122"/>
      <c r="Q64" s="118"/>
      <c r="R64" s="107"/>
      <c r="S64" s="351" t="str">
        <f t="shared" ref="S64" si="17">IF(G64="","",ROUND(O64*Q64,0))</f>
        <v/>
      </c>
      <c r="T64" s="352"/>
      <c r="U64" s="352"/>
      <c r="V64" s="100" t="s">
        <v>57</v>
      </c>
      <c r="W64" s="96"/>
      <c r="X64" s="97"/>
    </row>
    <row r="65" spans="1:24" ht="18" customHeight="1">
      <c r="A65" s="137"/>
      <c r="B65" s="140"/>
      <c r="C65" s="94"/>
      <c r="D65" s="94"/>
      <c r="E65" s="94"/>
      <c r="F65" s="95"/>
      <c r="G65" s="88"/>
      <c r="H65" s="89"/>
      <c r="I65" s="89"/>
      <c r="J65" s="89"/>
      <c r="K65" s="89"/>
      <c r="L65" s="132" t="s">
        <v>36</v>
      </c>
      <c r="M65" s="132"/>
      <c r="N65" s="33"/>
      <c r="O65" s="130"/>
      <c r="P65" s="131"/>
      <c r="Q65" s="116"/>
      <c r="R65" s="103"/>
      <c r="S65" s="347"/>
      <c r="T65" s="348"/>
      <c r="U65" s="348"/>
      <c r="V65" s="98"/>
      <c r="W65" s="92"/>
      <c r="X65" s="93"/>
    </row>
    <row r="66" spans="1:24" ht="18" customHeight="1">
      <c r="A66" s="137"/>
      <c r="B66" s="139" t="s">
        <v>63</v>
      </c>
      <c r="C66" s="92"/>
      <c r="D66" s="92"/>
      <c r="E66" s="92"/>
      <c r="F66" s="93"/>
      <c r="G66" s="114"/>
      <c r="H66" s="115"/>
      <c r="I66" s="115"/>
      <c r="J66" s="115"/>
      <c r="K66" s="115"/>
      <c r="L66" s="133" t="s">
        <v>33</v>
      </c>
      <c r="M66" s="133"/>
      <c r="N66" s="32"/>
      <c r="O66" s="121"/>
      <c r="P66" s="122"/>
      <c r="Q66" s="118"/>
      <c r="R66" s="107"/>
      <c r="S66" s="351" t="str">
        <f t="shared" ref="S66" si="18">IF(G66="","",ROUND(O66*Q66,0))</f>
        <v/>
      </c>
      <c r="T66" s="352"/>
      <c r="U66" s="352"/>
      <c r="V66" s="100" t="s">
        <v>57</v>
      </c>
      <c r="W66" s="96"/>
      <c r="X66" s="97"/>
    </row>
    <row r="67" spans="1:24" ht="18" customHeight="1">
      <c r="A67" s="137"/>
      <c r="B67" s="140"/>
      <c r="C67" s="94"/>
      <c r="D67" s="94"/>
      <c r="E67" s="94"/>
      <c r="F67" s="95"/>
      <c r="G67" s="88"/>
      <c r="H67" s="89"/>
      <c r="I67" s="89"/>
      <c r="J67" s="89"/>
      <c r="K67" s="89"/>
      <c r="L67" s="132" t="s">
        <v>36</v>
      </c>
      <c r="M67" s="132"/>
      <c r="N67" s="33"/>
      <c r="O67" s="130"/>
      <c r="P67" s="131"/>
      <c r="Q67" s="116"/>
      <c r="R67" s="103"/>
      <c r="S67" s="347"/>
      <c r="T67" s="348"/>
      <c r="U67" s="348"/>
      <c r="V67" s="98"/>
      <c r="W67" s="92"/>
      <c r="X67" s="93"/>
    </row>
    <row r="68" spans="1:24" ht="18" customHeight="1">
      <c r="A68" s="137"/>
      <c r="B68" s="139" t="s">
        <v>64</v>
      </c>
      <c r="C68" s="92"/>
      <c r="D68" s="92"/>
      <c r="E68" s="92"/>
      <c r="F68" s="93"/>
      <c r="G68" s="114"/>
      <c r="H68" s="115"/>
      <c r="I68" s="115"/>
      <c r="J68" s="115"/>
      <c r="K68" s="115"/>
      <c r="L68" s="133" t="s">
        <v>33</v>
      </c>
      <c r="M68" s="133"/>
      <c r="N68" s="32"/>
      <c r="O68" s="121"/>
      <c r="P68" s="122"/>
      <c r="Q68" s="118"/>
      <c r="R68" s="107"/>
      <c r="S68" s="351" t="str">
        <f t="shared" ref="S68" si="19">IF(G68="","",ROUND(O68*Q68,0))</f>
        <v/>
      </c>
      <c r="T68" s="352"/>
      <c r="U68" s="352"/>
      <c r="V68" s="100" t="s">
        <v>57</v>
      </c>
      <c r="W68" s="96"/>
      <c r="X68" s="97"/>
    </row>
    <row r="69" spans="1:24" ht="18" customHeight="1">
      <c r="A69" s="137"/>
      <c r="B69" s="140"/>
      <c r="C69" s="94"/>
      <c r="D69" s="94"/>
      <c r="E69" s="94"/>
      <c r="F69" s="95"/>
      <c r="G69" s="88"/>
      <c r="H69" s="89"/>
      <c r="I69" s="89"/>
      <c r="J69" s="89"/>
      <c r="K69" s="89"/>
      <c r="L69" s="132" t="s">
        <v>36</v>
      </c>
      <c r="M69" s="132"/>
      <c r="N69" s="33"/>
      <c r="O69" s="130"/>
      <c r="P69" s="131"/>
      <c r="Q69" s="116"/>
      <c r="R69" s="103"/>
      <c r="S69" s="347"/>
      <c r="T69" s="348"/>
      <c r="U69" s="348"/>
      <c r="V69" s="98"/>
      <c r="W69" s="92"/>
      <c r="X69" s="93"/>
    </row>
    <row r="70" spans="1:24" ht="18" customHeight="1">
      <c r="A70" s="137"/>
      <c r="B70" s="145" t="s">
        <v>149</v>
      </c>
      <c r="C70" s="92"/>
      <c r="D70" s="92"/>
      <c r="E70" s="92"/>
      <c r="F70" s="93"/>
      <c r="G70" s="114"/>
      <c r="H70" s="115"/>
      <c r="I70" s="115"/>
      <c r="J70" s="115"/>
      <c r="K70" s="115"/>
      <c r="L70" s="133" t="s">
        <v>33</v>
      </c>
      <c r="M70" s="133"/>
      <c r="N70" s="32"/>
      <c r="O70" s="121"/>
      <c r="P70" s="122"/>
      <c r="Q70" s="118"/>
      <c r="R70" s="107"/>
      <c r="S70" s="351" t="str">
        <f t="shared" ref="S70" si="20">IF(G70="","",ROUND(O70*Q70,0))</f>
        <v/>
      </c>
      <c r="T70" s="352"/>
      <c r="U70" s="352"/>
      <c r="V70" s="100" t="s">
        <v>57</v>
      </c>
      <c r="W70" s="96"/>
      <c r="X70" s="97"/>
    </row>
    <row r="71" spans="1:24" ht="18" customHeight="1">
      <c r="A71" s="137"/>
      <c r="B71" s="140"/>
      <c r="C71" s="94"/>
      <c r="D71" s="94"/>
      <c r="E71" s="94"/>
      <c r="F71" s="95"/>
      <c r="G71" s="88"/>
      <c r="H71" s="89"/>
      <c r="I71" s="89"/>
      <c r="J71" s="89"/>
      <c r="K71" s="89"/>
      <c r="L71" s="132" t="s">
        <v>36</v>
      </c>
      <c r="M71" s="132"/>
      <c r="N71" s="33"/>
      <c r="O71" s="130"/>
      <c r="P71" s="131"/>
      <c r="Q71" s="116"/>
      <c r="R71" s="103"/>
      <c r="S71" s="347"/>
      <c r="T71" s="348"/>
      <c r="U71" s="348"/>
      <c r="V71" s="98"/>
      <c r="W71" s="92"/>
      <c r="X71" s="93"/>
    </row>
    <row r="72" spans="1:24" ht="18" customHeight="1">
      <c r="A72" s="137"/>
      <c r="B72" s="146" t="s">
        <v>65</v>
      </c>
      <c r="C72" s="92"/>
      <c r="D72" s="92"/>
      <c r="E72" s="92"/>
      <c r="F72" s="93"/>
      <c r="G72" s="114"/>
      <c r="H72" s="115"/>
      <c r="I72" s="115"/>
      <c r="J72" s="115"/>
      <c r="K72" s="115"/>
      <c r="L72" s="133" t="s">
        <v>33</v>
      </c>
      <c r="M72" s="133"/>
      <c r="N72" s="32"/>
      <c r="O72" s="121"/>
      <c r="P72" s="122"/>
      <c r="Q72" s="118"/>
      <c r="R72" s="107"/>
      <c r="S72" s="351" t="str">
        <f t="shared" ref="S72" si="21">IF(G72="","",ROUND(O72*Q72,0))</f>
        <v/>
      </c>
      <c r="T72" s="352"/>
      <c r="U72" s="352"/>
      <c r="V72" s="100" t="s">
        <v>57</v>
      </c>
      <c r="W72" s="96"/>
      <c r="X72" s="97"/>
    </row>
    <row r="73" spans="1:24" ht="18" customHeight="1">
      <c r="A73" s="137"/>
      <c r="B73" s="140"/>
      <c r="C73" s="94"/>
      <c r="D73" s="94"/>
      <c r="E73" s="94"/>
      <c r="F73" s="95"/>
      <c r="G73" s="88"/>
      <c r="H73" s="89"/>
      <c r="I73" s="89"/>
      <c r="J73" s="89"/>
      <c r="K73" s="89"/>
      <c r="L73" s="132" t="s">
        <v>36</v>
      </c>
      <c r="M73" s="132"/>
      <c r="N73" s="33"/>
      <c r="O73" s="130"/>
      <c r="P73" s="131"/>
      <c r="Q73" s="116"/>
      <c r="R73" s="103"/>
      <c r="S73" s="347"/>
      <c r="T73" s="348"/>
      <c r="U73" s="348"/>
      <c r="V73" s="98"/>
      <c r="W73" s="92"/>
      <c r="X73" s="93"/>
    </row>
    <row r="74" spans="1:24" ht="18" customHeight="1">
      <c r="A74" s="137"/>
      <c r="B74" s="145" t="s">
        <v>66</v>
      </c>
      <c r="C74" s="92"/>
      <c r="D74" s="92"/>
      <c r="E74" s="92"/>
      <c r="F74" s="93"/>
      <c r="G74" s="114"/>
      <c r="H74" s="115"/>
      <c r="I74" s="115"/>
      <c r="J74" s="115"/>
      <c r="K74" s="115"/>
      <c r="L74" s="133" t="s">
        <v>33</v>
      </c>
      <c r="M74" s="133"/>
      <c r="N74" s="32"/>
      <c r="O74" s="121"/>
      <c r="P74" s="122"/>
      <c r="Q74" s="118"/>
      <c r="R74" s="107"/>
      <c r="S74" s="351" t="str">
        <f t="shared" ref="S74" si="22">IF(G74="","",ROUND(O74*Q74,0))</f>
        <v/>
      </c>
      <c r="T74" s="352"/>
      <c r="U74" s="352"/>
      <c r="V74" s="100" t="s">
        <v>57</v>
      </c>
      <c r="W74" s="96"/>
      <c r="X74" s="97"/>
    </row>
    <row r="75" spans="1:24" ht="18" customHeight="1">
      <c r="A75" s="137"/>
      <c r="B75" s="140"/>
      <c r="C75" s="94"/>
      <c r="D75" s="94"/>
      <c r="E75" s="94"/>
      <c r="F75" s="95"/>
      <c r="G75" s="88"/>
      <c r="H75" s="89"/>
      <c r="I75" s="89"/>
      <c r="J75" s="89"/>
      <c r="K75" s="89"/>
      <c r="L75" s="132" t="s">
        <v>36</v>
      </c>
      <c r="M75" s="132"/>
      <c r="N75" s="33"/>
      <c r="O75" s="130"/>
      <c r="P75" s="131"/>
      <c r="Q75" s="116"/>
      <c r="R75" s="103"/>
      <c r="S75" s="347"/>
      <c r="T75" s="348"/>
      <c r="U75" s="348"/>
      <c r="V75" s="98"/>
      <c r="W75" s="92"/>
      <c r="X75" s="93"/>
    </row>
    <row r="76" spans="1:24" ht="18" customHeight="1">
      <c r="A76" s="137"/>
      <c r="B76" s="145" t="s">
        <v>67</v>
      </c>
      <c r="C76" s="92"/>
      <c r="D76" s="92"/>
      <c r="E76" s="92"/>
      <c r="F76" s="93"/>
      <c r="G76" s="114"/>
      <c r="H76" s="115"/>
      <c r="I76" s="115"/>
      <c r="J76" s="115"/>
      <c r="K76" s="115"/>
      <c r="L76" s="133" t="s">
        <v>33</v>
      </c>
      <c r="M76" s="133"/>
      <c r="N76" s="32"/>
      <c r="O76" s="121"/>
      <c r="P76" s="122"/>
      <c r="Q76" s="118"/>
      <c r="R76" s="107"/>
      <c r="S76" s="351" t="str">
        <f t="shared" ref="S76" si="23">IF(G76="","",ROUND(O76*Q76,0))</f>
        <v/>
      </c>
      <c r="T76" s="352"/>
      <c r="U76" s="352"/>
      <c r="V76" s="100" t="s">
        <v>57</v>
      </c>
      <c r="W76" s="96"/>
      <c r="X76" s="97"/>
    </row>
    <row r="77" spans="1:24" ht="18" customHeight="1" thickBot="1">
      <c r="A77" s="138"/>
      <c r="B77" s="140"/>
      <c r="C77" s="94"/>
      <c r="D77" s="94"/>
      <c r="E77" s="94"/>
      <c r="F77" s="95"/>
      <c r="G77" s="88"/>
      <c r="H77" s="89"/>
      <c r="I77" s="89"/>
      <c r="J77" s="89"/>
      <c r="K77" s="89"/>
      <c r="L77" s="132" t="s">
        <v>36</v>
      </c>
      <c r="M77" s="132"/>
      <c r="N77" s="33"/>
      <c r="O77" s="123"/>
      <c r="P77" s="124"/>
      <c r="Q77" s="117"/>
      <c r="R77" s="109"/>
      <c r="S77" s="349"/>
      <c r="T77" s="350"/>
      <c r="U77" s="350"/>
      <c r="V77" s="99"/>
      <c r="W77" s="94"/>
      <c r="X77" s="95"/>
    </row>
    <row r="78" spans="1:24" ht="15.6" thickBo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</row>
    <row r="79" spans="1:24" ht="33.75" customHeight="1">
      <c r="A79" s="125" t="s">
        <v>25</v>
      </c>
      <c r="B79" s="110"/>
      <c r="C79" s="110"/>
      <c r="D79" s="110"/>
      <c r="E79" s="110"/>
      <c r="F79" s="110"/>
      <c r="G79" s="125" t="s">
        <v>26</v>
      </c>
      <c r="H79" s="110"/>
      <c r="I79" s="110"/>
      <c r="J79" s="110"/>
      <c r="K79" s="110"/>
      <c r="L79" s="110"/>
      <c r="M79" s="110"/>
      <c r="N79" s="110"/>
      <c r="O79" s="126" t="s">
        <v>68</v>
      </c>
      <c r="P79" s="110"/>
      <c r="Q79" s="125" t="s">
        <v>28</v>
      </c>
      <c r="R79" s="110"/>
      <c r="S79" s="127" t="s">
        <v>29</v>
      </c>
      <c r="T79" s="128"/>
      <c r="U79" s="128"/>
      <c r="V79" s="129"/>
      <c r="W79" s="110" t="s">
        <v>30</v>
      </c>
      <c r="X79" s="111"/>
    </row>
    <row r="80" spans="1:24" ht="18" customHeight="1">
      <c r="A80" s="65" t="s">
        <v>69</v>
      </c>
      <c r="B80" s="66"/>
      <c r="C80" s="66"/>
      <c r="D80" s="66"/>
      <c r="E80" s="66"/>
      <c r="F80" s="67"/>
      <c r="G80" s="112"/>
      <c r="H80" s="113"/>
      <c r="I80" s="113"/>
      <c r="J80" s="113"/>
      <c r="K80" s="113"/>
      <c r="L80" s="34" t="s">
        <v>33</v>
      </c>
      <c r="M80" s="90" t="s">
        <v>70</v>
      </c>
      <c r="N80" s="90"/>
      <c r="O80" s="61" t="s">
        <v>51</v>
      </c>
      <c r="P80" s="62"/>
      <c r="Q80" s="118"/>
      <c r="R80" s="107"/>
      <c r="S80" s="351"/>
      <c r="T80" s="352"/>
      <c r="U80" s="352"/>
      <c r="V80" s="100" t="s">
        <v>34</v>
      </c>
      <c r="W80" s="96"/>
      <c r="X80" s="97"/>
    </row>
    <row r="81" spans="1:24" ht="18" customHeight="1">
      <c r="A81" s="68"/>
      <c r="B81" s="69"/>
      <c r="C81" s="69"/>
      <c r="D81" s="69"/>
      <c r="E81" s="69"/>
      <c r="F81" s="70"/>
      <c r="G81" s="88"/>
      <c r="H81" s="89"/>
      <c r="I81" s="89"/>
      <c r="J81" s="89"/>
      <c r="K81" s="89"/>
      <c r="L81" s="33" t="s">
        <v>36</v>
      </c>
      <c r="M81" s="91"/>
      <c r="N81" s="91"/>
      <c r="O81" s="63"/>
      <c r="P81" s="64"/>
      <c r="Q81" s="117"/>
      <c r="R81" s="109"/>
      <c r="S81" s="353"/>
      <c r="T81" s="354"/>
      <c r="U81" s="354"/>
      <c r="V81" s="101"/>
      <c r="W81" s="94"/>
      <c r="X81" s="95"/>
    </row>
    <row r="82" spans="1:24" ht="18" customHeight="1">
      <c r="A82" s="68"/>
      <c r="B82" s="69"/>
      <c r="C82" s="69"/>
      <c r="D82" s="69"/>
      <c r="E82" s="69"/>
      <c r="F82" s="70"/>
      <c r="G82" s="114"/>
      <c r="H82" s="115"/>
      <c r="I82" s="115"/>
      <c r="J82" s="115"/>
      <c r="K82" s="115"/>
      <c r="L82" s="35" t="s">
        <v>33</v>
      </c>
      <c r="M82" s="90" t="s">
        <v>71</v>
      </c>
      <c r="N82" s="90"/>
      <c r="O82" s="119" t="s">
        <v>51</v>
      </c>
      <c r="P82" s="120"/>
      <c r="Q82" s="116"/>
      <c r="R82" s="103"/>
      <c r="S82" s="347"/>
      <c r="T82" s="348"/>
      <c r="U82" s="348"/>
      <c r="V82" s="98" t="s">
        <v>34</v>
      </c>
      <c r="W82" s="92"/>
      <c r="X82" s="93"/>
    </row>
    <row r="83" spans="1:24" ht="18" customHeight="1" thickBot="1">
      <c r="A83" s="71"/>
      <c r="B83" s="72"/>
      <c r="C83" s="72"/>
      <c r="D83" s="72"/>
      <c r="E83" s="72"/>
      <c r="F83" s="73"/>
      <c r="G83" s="88"/>
      <c r="H83" s="89"/>
      <c r="I83" s="89"/>
      <c r="J83" s="89"/>
      <c r="K83" s="89"/>
      <c r="L83" s="33" t="s">
        <v>36</v>
      </c>
      <c r="M83" s="91"/>
      <c r="N83" s="91"/>
      <c r="O83" s="63"/>
      <c r="P83" s="64"/>
      <c r="Q83" s="117"/>
      <c r="R83" s="109"/>
      <c r="S83" s="349"/>
      <c r="T83" s="350"/>
      <c r="U83" s="350"/>
      <c r="V83" s="99"/>
      <c r="W83" s="94"/>
      <c r="X83" s="95"/>
    </row>
    <row r="85" spans="1:24">
      <c r="A85" s="29" t="s">
        <v>72</v>
      </c>
      <c r="B85" s="30" t="s">
        <v>73</v>
      </c>
    </row>
    <row r="86" spans="1:24">
      <c r="A86" s="29" t="s">
        <v>72</v>
      </c>
      <c r="B86" s="30" t="s">
        <v>74</v>
      </c>
    </row>
    <row r="87" spans="1:24">
      <c r="A87" s="29"/>
      <c r="B87" s="30" t="s">
        <v>75</v>
      </c>
    </row>
    <row r="88" spans="1:24">
      <c r="A88" s="29" t="s">
        <v>72</v>
      </c>
      <c r="B88" s="30" t="s">
        <v>76</v>
      </c>
    </row>
    <row r="89" spans="1:24">
      <c r="A89" s="29"/>
      <c r="B89" s="30" t="s">
        <v>77</v>
      </c>
    </row>
    <row r="90" spans="1:24" ht="15.6" thickBot="1"/>
    <row r="91" spans="1:24" ht="15.6" thickBot="1">
      <c r="A91" s="74" t="s">
        <v>78</v>
      </c>
      <c r="B91" s="75"/>
      <c r="C91" s="75"/>
      <c r="D91" s="76"/>
      <c r="G91" s="60" t="s">
        <v>79</v>
      </c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78">
        <f>SUM('様式2_使用許可書（別表2）'!U87:X87)</f>
        <v>0</v>
      </c>
      <c r="S91" s="78"/>
      <c r="T91" s="78"/>
      <c r="U91" s="79"/>
      <c r="V91" s="77" t="s">
        <v>57</v>
      </c>
      <c r="W91" s="59"/>
      <c r="X91" s="59"/>
    </row>
    <row r="92" spans="1:24" ht="15.6" thickBot="1">
      <c r="A92" s="82"/>
      <c r="B92" s="83"/>
      <c r="C92" s="83"/>
      <c r="D92" s="84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78"/>
      <c r="S92" s="78"/>
      <c r="T92" s="78"/>
      <c r="U92" s="79"/>
      <c r="V92" s="77"/>
      <c r="W92" s="59"/>
      <c r="X92" s="59"/>
    </row>
    <row r="93" spans="1:24" ht="16.5" customHeight="1" thickBot="1">
      <c r="A93" s="82"/>
      <c r="B93" s="83"/>
      <c r="C93" s="83"/>
      <c r="D93" s="84"/>
      <c r="G93" s="60" t="s">
        <v>80</v>
      </c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80" t="s">
        <v>81</v>
      </c>
      <c r="S93" s="80"/>
      <c r="T93" s="80"/>
      <c r="U93" s="81"/>
      <c r="V93" s="77"/>
      <c r="W93" s="59"/>
      <c r="X93" s="59"/>
    </row>
    <row r="94" spans="1:24" ht="16.5" customHeight="1" thickBot="1">
      <c r="A94" s="82"/>
      <c r="B94" s="83"/>
      <c r="C94" s="83"/>
      <c r="D94" s="84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80"/>
      <c r="S94" s="80"/>
      <c r="T94" s="80"/>
      <c r="U94" s="81"/>
      <c r="V94" s="77"/>
      <c r="W94" s="59"/>
      <c r="X94" s="59"/>
    </row>
    <row r="95" spans="1:24" ht="15.6" thickBot="1">
      <c r="A95" s="82"/>
      <c r="B95" s="83"/>
      <c r="C95" s="83"/>
      <c r="D95" s="84"/>
      <c r="G95" s="60" t="s">
        <v>82</v>
      </c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78">
        <f>SUM(R91)</f>
        <v>0</v>
      </c>
      <c r="S95" s="78"/>
      <c r="T95" s="78"/>
      <c r="U95" s="79"/>
      <c r="V95" s="77" t="s">
        <v>57</v>
      </c>
      <c r="W95" s="59"/>
      <c r="X95" s="59"/>
    </row>
    <row r="96" spans="1:24" ht="15.6" thickBot="1">
      <c r="A96" s="85"/>
      <c r="B96" s="86"/>
      <c r="C96" s="86"/>
      <c r="D96" s="87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78"/>
      <c r="S96" s="78"/>
      <c r="T96" s="78"/>
      <c r="U96" s="79"/>
      <c r="V96" s="77"/>
      <c r="W96" s="59"/>
      <c r="X96" s="59"/>
    </row>
    <row r="97" spans="7:24" ht="15.6" thickBot="1">
      <c r="G97" s="60" t="s">
        <v>151</v>
      </c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78"/>
      <c r="S97" s="78"/>
      <c r="T97" s="78"/>
      <c r="U97" s="79"/>
      <c r="V97" s="77" t="s">
        <v>57</v>
      </c>
      <c r="W97" s="59"/>
      <c r="X97" s="59"/>
    </row>
    <row r="98" spans="7:24" ht="15.6" thickBot="1"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78"/>
      <c r="S98" s="78"/>
      <c r="T98" s="78"/>
      <c r="U98" s="79"/>
      <c r="V98" s="77"/>
      <c r="W98" s="59"/>
      <c r="X98" s="59"/>
    </row>
    <row r="99" spans="7:24" ht="15.6" thickBot="1">
      <c r="G99" s="60" t="s">
        <v>152</v>
      </c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78">
        <f>SUM(R95)</f>
        <v>0</v>
      </c>
      <c r="S99" s="78"/>
      <c r="T99" s="78"/>
      <c r="U99" s="79"/>
      <c r="V99" s="77" t="s">
        <v>57</v>
      </c>
      <c r="W99" s="59"/>
      <c r="X99" s="59"/>
    </row>
    <row r="100" spans="7:24" ht="15.6" thickBot="1"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78"/>
      <c r="S100" s="78"/>
      <c r="T100" s="78"/>
      <c r="U100" s="79"/>
      <c r="V100" s="77"/>
      <c r="W100" s="59"/>
      <c r="X100" s="59"/>
    </row>
  </sheetData>
  <mergeCells count="347">
    <mergeCell ref="G97:Q98"/>
    <mergeCell ref="R97:U98"/>
    <mergeCell ref="V97:V98"/>
    <mergeCell ref="W97:X98"/>
    <mergeCell ref="G99:Q100"/>
    <mergeCell ref="R99:U100"/>
    <mergeCell ref="V99:V100"/>
    <mergeCell ref="W99:X100"/>
    <mergeCell ref="A26:F27"/>
    <mergeCell ref="G26:K26"/>
    <mergeCell ref="L26:M26"/>
    <mergeCell ref="O26:P27"/>
    <mergeCell ref="Q26:R27"/>
    <mergeCell ref="S26:U27"/>
    <mergeCell ref="V26:V27"/>
    <mergeCell ref="W26:X27"/>
    <mergeCell ref="G27:K27"/>
    <mergeCell ref="L27:M27"/>
    <mergeCell ref="S28:U29"/>
    <mergeCell ref="V28:V29"/>
    <mergeCell ref="W28:X29"/>
    <mergeCell ref="G29:K29"/>
    <mergeCell ref="L29:M29"/>
    <mergeCell ref="C30:F31"/>
    <mergeCell ref="R4:S4"/>
    <mergeCell ref="A5:B5"/>
    <mergeCell ref="C5:L5"/>
    <mergeCell ref="A6:B6"/>
    <mergeCell ref="C6:L6"/>
    <mergeCell ref="A7:B7"/>
    <mergeCell ref="A15:F15"/>
    <mergeCell ref="G15:O15"/>
    <mergeCell ref="P15:X15"/>
    <mergeCell ref="A16:F16"/>
    <mergeCell ref="G16:O16"/>
    <mergeCell ref="P16:X16"/>
    <mergeCell ref="A8:B8"/>
    <mergeCell ref="D8:K8"/>
    <mergeCell ref="A13:F13"/>
    <mergeCell ref="G13:X13"/>
    <mergeCell ref="A14:F14"/>
    <mergeCell ref="G14:X14"/>
    <mergeCell ref="A20:A25"/>
    <mergeCell ref="B20:F21"/>
    <mergeCell ref="G20:K21"/>
    <mergeCell ref="L20:M21"/>
    <mergeCell ref="N20:N21"/>
    <mergeCell ref="O20:P25"/>
    <mergeCell ref="A17:F17"/>
    <mergeCell ref="G17:I17"/>
    <mergeCell ref="J17:N17"/>
    <mergeCell ref="P17:X17"/>
    <mergeCell ref="A19:F19"/>
    <mergeCell ref="G19:N19"/>
    <mergeCell ref="O19:P19"/>
    <mergeCell ref="Q19:R19"/>
    <mergeCell ref="S19:V19"/>
    <mergeCell ref="W19:X19"/>
    <mergeCell ref="B28:F29"/>
    <mergeCell ref="G28:K28"/>
    <mergeCell ref="L28:M28"/>
    <mergeCell ref="O28:P29"/>
    <mergeCell ref="Q28:R29"/>
    <mergeCell ref="Q20:R25"/>
    <mergeCell ref="S20:U25"/>
    <mergeCell ref="V20:V25"/>
    <mergeCell ref="W20:X25"/>
    <mergeCell ref="B22:F25"/>
    <mergeCell ref="G22:K25"/>
    <mergeCell ref="L22:M25"/>
    <mergeCell ref="N22:N25"/>
    <mergeCell ref="S30:U31"/>
    <mergeCell ref="V30:V31"/>
    <mergeCell ref="W30:X31"/>
    <mergeCell ref="G31:K31"/>
    <mergeCell ref="L31:M31"/>
    <mergeCell ref="C32:F33"/>
    <mergeCell ref="G32:K32"/>
    <mergeCell ref="L32:M32"/>
    <mergeCell ref="O32:P33"/>
    <mergeCell ref="Q32:R33"/>
    <mergeCell ref="S32:U33"/>
    <mergeCell ref="V32:V33"/>
    <mergeCell ref="W32:X33"/>
    <mergeCell ref="G33:K33"/>
    <mergeCell ref="L33:M33"/>
    <mergeCell ref="G30:K30"/>
    <mergeCell ref="L30:M30"/>
    <mergeCell ref="O30:P31"/>
    <mergeCell ref="Q30:R31"/>
    <mergeCell ref="C34:F35"/>
    <mergeCell ref="G34:K34"/>
    <mergeCell ref="L34:M34"/>
    <mergeCell ref="O34:P35"/>
    <mergeCell ref="Q34:R35"/>
    <mergeCell ref="S34:U35"/>
    <mergeCell ref="V34:V35"/>
    <mergeCell ref="W34:X35"/>
    <mergeCell ref="G35:K35"/>
    <mergeCell ref="L35:M35"/>
    <mergeCell ref="C36:F37"/>
    <mergeCell ref="G36:K36"/>
    <mergeCell ref="L36:M36"/>
    <mergeCell ref="O36:P37"/>
    <mergeCell ref="Q36:R37"/>
    <mergeCell ref="S36:U37"/>
    <mergeCell ref="V36:V37"/>
    <mergeCell ref="W36:X37"/>
    <mergeCell ref="G37:K37"/>
    <mergeCell ref="L37:M37"/>
    <mergeCell ref="C38:F39"/>
    <mergeCell ref="G38:K38"/>
    <mergeCell ref="L38:M38"/>
    <mergeCell ref="O38:P39"/>
    <mergeCell ref="Q38:R39"/>
    <mergeCell ref="S38:U39"/>
    <mergeCell ref="V38:V39"/>
    <mergeCell ref="W38:X39"/>
    <mergeCell ref="G39:K39"/>
    <mergeCell ref="L39:M39"/>
    <mergeCell ref="C40:F41"/>
    <mergeCell ref="G40:K40"/>
    <mergeCell ref="L40:M40"/>
    <mergeCell ref="O40:P41"/>
    <mergeCell ref="Q40:R41"/>
    <mergeCell ref="S40:U41"/>
    <mergeCell ref="V40:V41"/>
    <mergeCell ref="W40:X41"/>
    <mergeCell ref="G41:K41"/>
    <mergeCell ref="L41:M41"/>
    <mergeCell ref="O44:P45"/>
    <mergeCell ref="Q44:R45"/>
    <mergeCell ref="S44:U45"/>
    <mergeCell ref="V44:V45"/>
    <mergeCell ref="W44:X45"/>
    <mergeCell ref="G45:K45"/>
    <mergeCell ref="L45:M45"/>
    <mergeCell ref="B42:F43"/>
    <mergeCell ref="G42:K42"/>
    <mergeCell ref="L42:M42"/>
    <mergeCell ref="O42:P43"/>
    <mergeCell ref="Q42:R43"/>
    <mergeCell ref="S42:U43"/>
    <mergeCell ref="V42:V43"/>
    <mergeCell ref="W42:X43"/>
    <mergeCell ref="G43:K43"/>
    <mergeCell ref="L43:M43"/>
    <mergeCell ref="A48:F49"/>
    <mergeCell ref="G48:K48"/>
    <mergeCell ref="L48:M48"/>
    <mergeCell ref="O48:P49"/>
    <mergeCell ref="Q48:R49"/>
    <mergeCell ref="A28:A47"/>
    <mergeCell ref="S48:U49"/>
    <mergeCell ref="V48:V49"/>
    <mergeCell ref="W48:X49"/>
    <mergeCell ref="G49:K49"/>
    <mergeCell ref="L49:M49"/>
    <mergeCell ref="B46:F47"/>
    <mergeCell ref="G46:K46"/>
    <mergeCell ref="L46:M46"/>
    <mergeCell ref="O46:P47"/>
    <mergeCell ref="Q46:R47"/>
    <mergeCell ref="S46:U47"/>
    <mergeCell ref="V46:V47"/>
    <mergeCell ref="W46:X47"/>
    <mergeCell ref="G47:K47"/>
    <mergeCell ref="L47:M47"/>
    <mergeCell ref="B44:F45"/>
    <mergeCell ref="G44:K44"/>
    <mergeCell ref="L44:M44"/>
    <mergeCell ref="A51:F51"/>
    <mergeCell ref="G51:N51"/>
    <mergeCell ref="O51:P51"/>
    <mergeCell ref="Q51:R51"/>
    <mergeCell ref="S51:V51"/>
    <mergeCell ref="W51:X51"/>
    <mergeCell ref="A52:A77"/>
    <mergeCell ref="B52:F53"/>
    <mergeCell ref="G52:K52"/>
    <mergeCell ref="L52:M52"/>
    <mergeCell ref="O52:P53"/>
    <mergeCell ref="Q52:R53"/>
    <mergeCell ref="S52:U53"/>
    <mergeCell ref="V52:V53"/>
    <mergeCell ref="W52:X53"/>
    <mergeCell ref="Q54:R55"/>
    <mergeCell ref="S54:U55"/>
    <mergeCell ref="V54:V55"/>
    <mergeCell ref="W54:X55"/>
    <mergeCell ref="G55:K55"/>
    <mergeCell ref="L55:M55"/>
    <mergeCell ref="G53:K53"/>
    <mergeCell ref="L53:M53"/>
    <mergeCell ref="B54:F55"/>
    <mergeCell ref="G54:K54"/>
    <mergeCell ref="L54:M54"/>
    <mergeCell ref="O54:P55"/>
    <mergeCell ref="V56:V57"/>
    <mergeCell ref="W56:X57"/>
    <mergeCell ref="G57:K57"/>
    <mergeCell ref="L57:M57"/>
    <mergeCell ref="B58:F59"/>
    <mergeCell ref="G58:K58"/>
    <mergeCell ref="L58:M58"/>
    <mergeCell ref="O58:P59"/>
    <mergeCell ref="Q58:R59"/>
    <mergeCell ref="S58:U59"/>
    <mergeCell ref="B56:F57"/>
    <mergeCell ref="G56:K56"/>
    <mergeCell ref="L56:M56"/>
    <mergeCell ref="O56:P57"/>
    <mergeCell ref="Q56:R57"/>
    <mergeCell ref="S56:U57"/>
    <mergeCell ref="V58:V59"/>
    <mergeCell ref="W58:X59"/>
    <mergeCell ref="G59:K59"/>
    <mergeCell ref="L59:M59"/>
    <mergeCell ref="B60:F61"/>
    <mergeCell ref="G60:K60"/>
    <mergeCell ref="L60:M60"/>
    <mergeCell ref="O60:P61"/>
    <mergeCell ref="Q60:R61"/>
    <mergeCell ref="S60:U61"/>
    <mergeCell ref="V60:V61"/>
    <mergeCell ref="W60:X61"/>
    <mergeCell ref="G61:K61"/>
    <mergeCell ref="L61:M61"/>
    <mergeCell ref="B62:F63"/>
    <mergeCell ref="G62:K62"/>
    <mergeCell ref="L62:M62"/>
    <mergeCell ref="O62:P63"/>
    <mergeCell ref="Q62:R63"/>
    <mergeCell ref="S62:U63"/>
    <mergeCell ref="V62:V63"/>
    <mergeCell ref="W62:X63"/>
    <mergeCell ref="G63:K63"/>
    <mergeCell ref="L63:M63"/>
    <mergeCell ref="B64:F65"/>
    <mergeCell ref="G64:K64"/>
    <mergeCell ref="L64:M64"/>
    <mergeCell ref="O64:P65"/>
    <mergeCell ref="Q64:R65"/>
    <mergeCell ref="S64:U65"/>
    <mergeCell ref="V64:V65"/>
    <mergeCell ref="W64:X65"/>
    <mergeCell ref="G65:K65"/>
    <mergeCell ref="L65:M65"/>
    <mergeCell ref="B66:F67"/>
    <mergeCell ref="G66:K66"/>
    <mergeCell ref="L66:M66"/>
    <mergeCell ref="O66:P67"/>
    <mergeCell ref="Q66:R67"/>
    <mergeCell ref="S66:U67"/>
    <mergeCell ref="V66:V67"/>
    <mergeCell ref="W66:X67"/>
    <mergeCell ref="G67:K67"/>
    <mergeCell ref="L67:M67"/>
    <mergeCell ref="B68:F69"/>
    <mergeCell ref="G68:K68"/>
    <mergeCell ref="L68:M68"/>
    <mergeCell ref="O68:P69"/>
    <mergeCell ref="Q68:R69"/>
    <mergeCell ref="S68:U69"/>
    <mergeCell ref="V68:V69"/>
    <mergeCell ref="W68:X69"/>
    <mergeCell ref="G69:K69"/>
    <mergeCell ref="L69:M69"/>
    <mergeCell ref="B70:F71"/>
    <mergeCell ref="G70:K70"/>
    <mergeCell ref="L70:M70"/>
    <mergeCell ref="O70:P71"/>
    <mergeCell ref="Q70:R71"/>
    <mergeCell ref="S70:U71"/>
    <mergeCell ref="V70:V71"/>
    <mergeCell ref="W70:X71"/>
    <mergeCell ref="G71:K71"/>
    <mergeCell ref="L71:M71"/>
    <mergeCell ref="B72:F73"/>
    <mergeCell ref="G72:K72"/>
    <mergeCell ref="L72:M72"/>
    <mergeCell ref="O72:P73"/>
    <mergeCell ref="Q72:R73"/>
    <mergeCell ref="S72:U73"/>
    <mergeCell ref="V72:V73"/>
    <mergeCell ref="W72:X73"/>
    <mergeCell ref="G73:K73"/>
    <mergeCell ref="L73:M73"/>
    <mergeCell ref="B74:F75"/>
    <mergeCell ref="G74:K74"/>
    <mergeCell ref="L74:M74"/>
    <mergeCell ref="O74:P75"/>
    <mergeCell ref="Q74:R75"/>
    <mergeCell ref="S74:U75"/>
    <mergeCell ref="V74:V75"/>
    <mergeCell ref="W74:X75"/>
    <mergeCell ref="G75:K75"/>
    <mergeCell ref="L75:M75"/>
    <mergeCell ref="B76:F77"/>
    <mergeCell ref="G76:K76"/>
    <mergeCell ref="L76:M76"/>
    <mergeCell ref="O76:P77"/>
    <mergeCell ref="Q76:R77"/>
    <mergeCell ref="S76:U77"/>
    <mergeCell ref="V76:V77"/>
    <mergeCell ref="W76:X77"/>
    <mergeCell ref="G77:K77"/>
    <mergeCell ref="L77:M77"/>
    <mergeCell ref="A79:F79"/>
    <mergeCell ref="G79:N79"/>
    <mergeCell ref="O79:P79"/>
    <mergeCell ref="Q79:R79"/>
    <mergeCell ref="S79:V79"/>
    <mergeCell ref="W79:X79"/>
    <mergeCell ref="V82:V83"/>
    <mergeCell ref="W82:X83"/>
    <mergeCell ref="A80:F83"/>
    <mergeCell ref="G80:K80"/>
    <mergeCell ref="M80:N81"/>
    <mergeCell ref="O80:P81"/>
    <mergeCell ref="Q80:R81"/>
    <mergeCell ref="S80:U81"/>
    <mergeCell ref="G83:K83"/>
    <mergeCell ref="G95:Q96"/>
    <mergeCell ref="R95:U96"/>
    <mergeCell ref="V95:V96"/>
    <mergeCell ref="W95:X96"/>
    <mergeCell ref="C7:K7"/>
    <mergeCell ref="V3:W3"/>
    <mergeCell ref="A91:D91"/>
    <mergeCell ref="G91:Q92"/>
    <mergeCell ref="R91:U92"/>
    <mergeCell ref="V91:V92"/>
    <mergeCell ref="W91:X92"/>
    <mergeCell ref="A92:D96"/>
    <mergeCell ref="G93:Q94"/>
    <mergeCell ref="R93:U94"/>
    <mergeCell ref="V93:V94"/>
    <mergeCell ref="W93:X94"/>
    <mergeCell ref="V80:V81"/>
    <mergeCell ref="W80:X81"/>
    <mergeCell ref="G81:K81"/>
    <mergeCell ref="G82:K82"/>
    <mergeCell ref="M82:N83"/>
    <mergeCell ref="O82:P83"/>
    <mergeCell ref="Q82:R83"/>
    <mergeCell ref="S82:U83"/>
  </mergeCells>
  <phoneticPr fontId="2"/>
  <conditionalFormatting sqref="V3:W3 R4:S4 U4 W4">
    <cfRule type="containsBlanks" dxfId="5" priority="1">
      <formula>LEN(TRIM(R3))=0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G105"/>
  <sheetViews>
    <sheetView view="pageBreakPreview" zoomScaleNormal="100" zoomScaleSheetLayoutView="100" workbookViewId="0">
      <selection activeCell="I7" sqref="I7:N7"/>
    </sheetView>
  </sheetViews>
  <sheetFormatPr defaultRowHeight="15"/>
  <cols>
    <col min="1" max="16" width="3.36328125" customWidth="1"/>
    <col min="17" max="17" width="4.1796875" bestFit="1" customWidth="1"/>
    <col min="18" max="19" width="4.453125" customWidth="1"/>
    <col min="20" max="21" width="3.6328125" customWidth="1"/>
    <col min="22" max="29" width="3.90625" customWidth="1"/>
    <col min="30" max="30" width="2.1796875" customWidth="1"/>
    <col min="32" max="32" width="8.90625" customWidth="1"/>
  </cols>
  <sheetData>
    <row r="2" spans="1:33" ht="37.200000000000003" customHeight="1">
      <c r="G2" s="26"/>
    </row>
    <row r="3" spans="1:33" ht="19.5" customHeight="1">
      <c r="A3" s="11" t="s">
        <v>141</v>
      </c>
      <c r="G3" s="26"/>
      <c r="Q3" s="5"/>
      <c r="R3" s="5"/>
      <c r="S3" s="5"/>
      <c r="T3" s="20" t="s">
        <v>142</v>
      </c>
      <c r="U3" s="337" t="e">
        <f>DATE(様式2_使用許可書!$R$4,様式2_使用許可書!$U$4,様式2_使用許可書!$W$4)</f>
        <v>#NUM!</v>
      </c>
      <c r="V3" s="337"/>
      <c r="W3" s="337"/>
      <c r="X3" s="337"/>
      <c r="Y3" s="337"/>
      <c r="Z3" s="23" t="s">
        <v>137</v>
      </c>
      <c r="AA3" s="402">
        <f>SUM(様式2_使用許可書!V3)</f>
        <v>0</v>
      </c>
      <c r="AB3" s="402"/>
      <c r="AC3" s="24" t="s">
        <v>138</v>
      </c>
    </row>
    <row r="4" spans="1:33" ht="27" customHeight="1">
      <c r="A4" s="50" t="s">
        <v>155</v>
      </c>
      <c r="B4" s="28"/>
      <c r="C4" s="28"/>
      <c r="D4" s="28"/>
      <c r="E4" s="28"/>
      <c r="F4" s="28"/>
      <c r="M4" s="13"/>
      <c r="N4" s="13"/>
      <c r="U4" s="336">
        <f>様式2_使用許可書!C5</f>
        <v>0</v>
      </c>
      <c r="V4" s="336"/>
      <c r="W4" s="336"/>
      <c r="X4" s="336"/>
      <c r="Y4" s="336"/>
      <c r="Z4" s="336"/>
      <c r="AA4" s="336"/>
      <c r="AB4" s="336"/>
      <c r="AC4" s="336"/>
    </row>
    <row r="5" spans="1:33" ht="7.5" customHeight="1" thickBot="1">
      <c r="A5" s="13"/>
      <c r="B5" s="28"/>
      <c r="C5" s="28"/>
      <c r="D5" s="28"/>
      <c r="E5" s="28"/>
      <c r="F5" s="28"/>
      <c r="M5" s="13"/>
      <c r="N5" s="13"/>
      <c r="U5" s="22"/>
      <c r="V5" s="22"/>
      <c r="W5" s="22"/>
      <c r="X5" s="22"/>
      <c r="Y5" s="22"/>
      <c r="Z5" s="22"/>
      <c r="AA5" s="22"/>
      <c r="AB5" s="22"/>
      <c r="AC5" s="22"/>
    </row>
    <row r="6" spans="1:33" ht="33.75" customHeight="1" thickBot="1">
      <c r="A6" s="259" t="s">
        <v>91</v>
      </c>
      <c r="B6" s="247"/>
      <c r="C6" s="247"/>
      <c r="D6" s="247"/>
      <c r="E6" s="247"/>
      <c r="F6" s="247"/>
      <c r="G6" s="247"/>
      <c r="H6" s="247"/>
      <c r="I6" s="259" t="s">
        <v>26</v>
      </c>
      <c r="J6" s="247"/>
      <c r="K6" s="247"/>
      <c r="L6" s="247"/>
      <c r="M6" s="247"/>
      <c r="N6" s="247"/>
      <c r="O6" s="247"/>
      <c r="P6" s="247"/>
      <c r="Q6" s="247"/>
      <c r="R6" s="37" t="s">
        <v>53</v>
      </c>
      <c r="S6" s="38" t="s">
        <v>27</v>
      </c>
      <c r="T6" s="259" t="s">
        <v>28</v>
      </c>
      <c r="U6" s="247"/>
      <c r="V6" s="264" t="s">
        <v>29</v>
      </c>
      <c r="W6" s="265"/>
      <c r="X6" s="265"/>
      <c r="Y6" s="266"/>
      <c r="Z6" s="247" t="s">
        <v>30</v>
      </c>
      <c r="AA6" s="247"/>
      <c r="AB6" s="247"/>
      <c r="AC6" s="248"/>
      <c r="AE6" s="10" t="s">
        <v>92</v>
      </c>
      <c r="AF6" s="10" t="s">
        <v>93</v>
      </c>
      <c r="AG6" s="10" t="s">
        <v>94</v>
      </c>
    </row>
    <row r="7" spans="1:33" ht="21" customHeight="1" thickTop="1">
      <c r="A7" s="310" t="s">
        <v>31</v>
      </c>
      <c r="B7" s="310" t="s">
        <v>95</v>
      </c>
      <c r="C7" s="314" t="s">
        <v>96</v>
      </c>
      <c r="D7" s="315"/>
      <c r="E7" s="246" t="s">
        <v>97</v>
      </c>
      <c r="F7" s="222"/>
      <c r="G7" s="222"/>
      <c r="H7" s="223"/>
      <c r="I7" s="184" t="str">
        <f>IF('様式1_使用許可申請書（別表1）'!I7:N7="","",'様式1_使用許可申請書（別表1）'!I7:N7)</f>
        <v/>
      </c>
      <c r="J7" s="185"/>
      <c r="K7" s="185"/>
      <c r="L7" s="185"/>
      <c r="M7" s="185"/>
      <c r="N7" s="185"/>
      <c r="O7" s="409" t="str">
        <f>IF('様式1_使用許可申請書（別表1）'!O7:P7="","",'様式1_使用許可申請書（別表1）'!O7:P7)</f>
        <v/>
      </c>
      <c r="P7" s="410"/>
      <c r="Q7" s="39" t="s">
        <v>33</v>
      </c>
      <c r="R7" s="271" t="str">
        <f>IF(I7="","",SUM(I8,-I7,1))</f>
        <v/>
      </c>
      <c r="S7" s="273" t="str">
        <f>IF(SUM('様式1_使用許可申請書（別表1）'!S7:S8)=0,"",SUM('様式1_使用許可申請書（別表1）'!S7:S8))</f>
        <v/>
      </c>
      <c r="T7" s="190">
        <f>SUM('様式1_使用許可申請書（別表1）'!T7:U7)</f>
        <v>1440</v>
      </c>
      <c r="U7" s="187"/>
      <c r="V7" s="194" t="str">
        <f>IF(SUM('様式1_使用許可申請書（別表1）'!V7:X8)=0,"",SUM('様式1_使用許可申請書（別表1）'!V7:X8))</f>
        <v/>
      </c>
      <c r="W7" s="195"/>
      <c r="X7" s="195"/>
      <c r="Y7" s="176" t="s">
        <v>34</v>
      </c>
      <c r="Z7" s="403" t="str">
        <f>IF(SUM('様式1_使用許可申請書（別表1）'!Z7:Z8)=0,"","★２面利用")</f>
        <v/>
      </c>
      <c r="AA7" s="404"/>
      <c r="AB7" s="404"/>
      <c r="AC7" s="405"/>
      <c r="AE7" s="338" t="e">
        <f>SUM(O8,-O7)</f>
        <v>#VALUE!</v>
      </c>
      <c r="AF7" s="339" t="str">
        <f>IF(R7="","",IF($H$3="有",ROUND((T8*S7)*R7,0),IF($H$3="無",ROUND((T7*S7)*R7,0),"")))</f>
        <v/>
      </c>
      <c r="AG7" s="339" t="str">
        <f>IF(R7="","",IF($H$3="有",ROUND(((T8*S7)*R7)*2,0),IF($H$3="無",ROUND(((T7*S7)*R7)*2,0),"")))</f>
        <v/>
      </c>
    </row>
    <row r="8" spans="1:33" ht="21" customHeight="1">
      <c r="A8" s="310"/>
      <c r="B8" s="310"/>
      <c r="C8" s="314"/>
      <c r="D8" s="315"/>
      <c r="E8" s="318"/>
      <c r="F8" s="319"/>
      <c r="G8" s="319"/>
      <c r="H8" s="320"/>
      <c r="I8" s="322" t="str">
        <f>IF('様式1_使用許可申請書（別表1）'!I8:N8="","",'様式1_使用許可申請書（別表1）'!I8:N8)</f>
        <v/>
      </c>
      <c r="J8" s="323"/>
      <c r="K8" s="323"/>
      <c r="L8" s="323"/>
      <c r="M8" s="323"/>
      <c r="N8" s="323"/>
      <c r="O8" s="324" t="str">
        <f>IF('様式1_使用許可申請書（別表1）'!O8:P8="","",'様式1_使用許可申請書（別表1）'!O8:P8)</f>
        <v/>
      </c>
      <c r="P8" s="325"/>
      <c r="Q8" s="40" t="s">
        <v>36</v>
      </c>
      <c r="R8" s="321"/>
      <c r="S8" s="304"/>
      <c r="T8" s="308" t="str">
        <f>IF('様式1_使用許可申請書（別表1）'!T8:U8="－","－",'様式1_使用許可申請書（別表1）'!T8:U8)</f>
        <v>－</v>
      </c>
      <c r="U8" s="309"/>
      <c r="V8" s="305"/>
      <c r="W8" s="306"/>
      <c r="X8" s="306"/>
      <c r="Y8" s="307"/>
      <c r="Z8" s="406"/>
      <c r="AA8" s="407"/>
      <c r="AB8" s="407"/>
      <c r="AC8" s="408"/>
      <c r="AE8" s="338"/>
      <c r="AF8" s="339"/>
      <c r="AG8" s="339"/>
    </row>
    <row r="9" spans="1:33" ht="21" customHeight="1">
      <c r="A9" s="310"/>
      <c r="B9" s="310"/>
      <c r="C9" s="314"/>
      <c r="D9" s="315"/>
      <c r="E9" s="246" t="s">
        <v>99</v>
      </c>
      <c r="F9" s="222"/>
      <c r="G9" s="222"/>
      <c r="H9" s="223"/>
      <c r="I9" s="184" t="str">
        <f>IF('様式1_使用許可申請書（別表1）'!I9:N9="","",'様式1_使用許可申請書（別表1）'!I9:N9)</f>
        <v/>
      </c>
      <c r="J9" s="185"/>
      <c r="K9" s="185"/>
      <c r="L9" s="185"/>
      <c r="M9" s="185"/>
      <c r="N9" s="185"/>
      <c r="O9" s="269" t="str">
        <f>IF('様式1_使用許可申請書（別表1）'!O9:P9="","",'様式1_使用許可申請書（別表1）'!O9:P9)</f>
        <v/>
      </c>
      <c r="P9" s="270"/>
      <c r="Q9" s="39" t="s">
        <v>33</v>
      </c>
      <c r="R9" s="271" t="str">
        <f t="shared" ref="R9" si="0">IF(I9="","",SUM(I10,-I9,1))</f>
        <v/>
      </c>
      <c r="S9" s="273" t="str">
        <f>IF(SUM('様式1_使用許可申請書（別表1）'!S9:S10)=0,"",SUM('様式1_使用許可申請書（別表1）'!S9:S10))</f>
        <v/>
      </c>
      <c r="T9" s="190">
        <f>SUM('様式1_使用許可申請書（別表1）'!T9:U9)</f>
        <v>2880</v>
      </c>
      <c r="U9" s="187"/>
      <c r="V9" s="194" t="str">
        <f>IF(SUM('様式1_使用許可申請書（別表1）'!V9:X10)=0,"",SUM('様式1_使用許可申請書（別表1）'!V9:X10))</f>
        <v/>
      </c>
      <c r="W9" s="195"/>
      <c r="X9" s="195"/>
      <c r="Y9" s="176" t="s">
        <v>34</v>
      </c>
      <c r="Z9" s="406"/>
      <c r="AA9" s="407"/>
      <c r="AB9" s="407"/>
      <c r="AC9" s="408"/>
      <c r="AE9" s="338" t="e">
        <f>SUM(O10,-O9)</f>
        <v>#VALUE!</v>
      </c>
      <c r="AF9" s="339" t="str">
        <f>IF(R9="","",IF($H$3="有",ROUND((T10*S9)*R9,0),IF($H$3="無",ROUND((T9*S9)*R9,0),"")))</f>
        <v/>
      </c>
      <c r="AG9" s="339" t="str">
        <f>IF(R9="","",IF($H$3="有",ROUND(((T10*S9)*R9)*2,0),IF($H$3="無",ROUND(((T9*S9)*R9)*2,0),"")))</f>
        <v/>
      </c>
    </row>
    <row r="10" spans="1:33" ht="21" customHeight="1">
      <c r="A10" s="310"/>
      <c r="B10" s="310"/>
      <c r="C10" s="316"/>
      <c r="D10" s="317"/>
      <c r="E10" s="224"/>
      <c r="F10" s="225"/>
      <c r="G10" s="225"/>
      <c r="H10" s="226"/>
      <c r="I10" s="182" t="str">
        <f>IF('様式1_使用許可申請書（別表1）'!I10:N10="","",'様式1_使用許可申請書（別表1）'!I10:N10)</f>
        <v/>
      </c>
      <c r="J10" s="183"/>
      <c r="K10" s="183"/>
      <c r="L10" s="183"/>
      <c r="M10" s="183"/>
      <c r="N10" s="183"/>
      <c r="O10" s="267" t="str">
        <f>IF('様式1_使用許可申請書（別表1）'!O10:P10="","",'様式1_使用許可申請書（別表1）'!O10:P10)</f>
        <v/>
      </c>
      <c r="P10" s="268"/>
      <c r="Q10" s="43" t="s">
        <v>36</v>
      </c>
      <c r="R10" s="272"/>
      <c r="S10" s="274"/>
      <c r="T10" s="293" t="str">
        <f>IF('様式1_使用許可申請書（別表1）'!T10:U10="－","－",'様式1_使用許可申請書（別表1）'!T10:U10)</f>
        <v>－</v>
      </c>
      <c r="U10" s="294"/>
      <c r="V10" s="217"/>
      <c r="W10" s="218"/>
      <c r="X10" s="218"/>
      <c r="Y10" s="220"/>
      <c r="Z10" s="406"/>
      <c r="AA10" s="407"/>
      <c r="AB10" s="407"/>
      <c r="AC10" s="408"/>
      <c r="AE10" s="338"/>
      <c r="AF10" s="339"/>
      <c r="AG10" s="339"/>
    </row>
    <row r="11" spans="1:33" ht="21" customHeight="1">
      <c r="A11" s="310"/>
      <c r="B11" s="310"/>
      <c r="C11" s="246" t="s">
        <v>35</v>
      </c>
      <c r="D11" s="222"/>
      <c r="E11" s="222"/>
      <c r="F11" s="222"/>
      <c r="G11" s="222"/>
      <c r="H11" s="223"/>
      <c r="I11" s="184" t="str">
        <f>IF('様式1_使用許可申請書（別表1）'!I11:N11="","",'様式1_使用許可申請書（別表1）'!I11:N11)</f>
        <v/>
      </c>
      <c r="J11" s="185"/>
      <c r="K11" s="185"/>
      <c r="L11" s="185"/>
      <c r="M11" s="185"/>
      <c r="N11" s="185"/>
      <c r="O11" s="269" t="str">
        <f>IF('様式1_使用許可申請書（別表1）'!O11:P11="","",'様式1_使用許可申請書（別表1）'!O11:P11)</f>
        <v/>
      </c>
      <c r="P11" s="270"/>
      <c r="Q11" s="39" t="s">
        <v>33</v>
      </c>
      <c r="R11" s="271" t="str">
        <f t="shared" ref="R11" si="1">IF(I11="","",SUM(I12,-I11,1))</f>
        <v/>
      </c>
      <c r="S11" s="273" t="str">
        <f>IF(SUM('様式1_使用許可申請書（別表1）'!S11:S12)=0,"",SUM('様式1_使用許可申請書（別表1）'!S11:S12))</f>
        <v/>
      </c>
      <c r="T11" s="190">
        <f>SUM('様式1_使用許可申請書（別表1）'!T11:U11)</f>
        <v>17280</v>
      </c>
      <c r="U11" s="187"/>
      <c r="V11" s="194" t="str">
        <f>IF(SUM('様式1_使用許可申請書（別表1）'!V11:X12)=0,"",SUM('様式1_使用許可申請書（別表1）'!V11:X12))</f>
        <v/>
      </c>
      <c r="W11" s="195"/>
      <c r="X11" s="195"/>
      <c r="Y11" s="176" t="s">
        <v>34</v>
      </c>
      <c r="Z11" s="406"/>
      <c r="AA11" s="407"/>
      <c r="AB11" s="407"/>
      <c r="AC11" s="408"/>
      <c r="AE11" s="338" t="e">
        <f>SUM(O12,-O11)</f>
        <v>#VALUE!</v>
      </c>
      <c r="AF11" s="339" t="str">
        <f>IF(R11="","",IF($H$3="有",ROUND((T12*S11)*R11,0),IF($H$3="無",ROUND((T11*S11)*R11,0),"")))</f>
        <v/>
      </c>
      <c r="AG11" s="339" t="str">
        <f>IF(R11="","",IF($H$3="有",ROUND(((T12*S11)*R11)*2,0),IF($H$3="無",ROUND(((T11*S11)*R11)*2,0),"")))</f>
        <v/>
      </c>
    </row>
    <row r="12" spans="1:33" ht="21" customHeight="1">
      <c r="A12" s="310"/>
      <c r="B12" s="311"/>
      <c r="C12" s="224"/>
      <c r="D12" s="225"/>
      <c r="E12" s="225"/>
      <c r="F12" s="225"/>
      <c r="G12" s="225"/>
      <c r="H12" s="226"/>
      <c r="I12" s="182" t="str">
        <f>IF('様式1_使用許可申請書（別表1）'!I12:N12="","",'様式1_使用許可申請書（別表1）'!I12:N12)</f>
        <v/>
      </c>
      <c r="J12" s="183"/>
      <c r="K12" s="183"/>
      <c r="L12" s="183"/>
      <c r="M12" s="183"/>
      <c r="N12" s="183"/>
      <c r="O12" s="267" t="str">
        <f>IF('様式1_使用許可申請書（別表1）'!O12:P12="","",'様式1_使用許可申請書（別表1）'!O12:P12)</f>
        <v/>
      </c>
      <c r="P12" s="268"/>
      <c r="Q12" s="43" t="s">
        <v>36</v>
      </c>
      <c r="R12" s="272"/>
      <c r="S12" s="274"/>
      <c r="T12" s="293" t="str">
        <f>IF('様式1_使用許可申請書（別表1）'!T12:U12="－","－",'様式1_使用許可申請書（別表1）'!T12:U12)</f>
        <v>－</v>
      </c>
      <c r="U12" s="294"/>
      <c r="V12" s="217"/>
      <c r="W12" s="218"/>
      <c r="X12" s="218"/>
      <c r="Y12" s="220"/>
      <c r="Z12" s="411"/>
      <c r="AA12" s="412"/>
      <c r="AB12" s="412"/>
      <c r="AC12" s="413"/>
      <c r="AE12" s="338"/>
      <c r="AF12" s="339"/>
      <c r="AG12" s="339"/>
    </row>
    <row r="13" spans="1:33" ht="21" customHeight="1">
      <c r="A13" s="310"/>
      <c r="B13" s="310" t="s">
        <v>100</v>
      </c>
      <c r="C13" s="312" t="s">
        <v>96</v>
      </c>
      <c r="D13" s="313"/>
      <c r="E13" s="297" t="s">
        <v>97</v>
      </c>
      <c r="F13" s="298"/>
      <c r="G13" s="298"/>
      <c r="H13" s="299"/>
      <c r="I13" s="209" t="str">
        <f>IF('様式1_使用許可申請書（別表1）'!I13:N13="","",'様式1_使用許可申請書（別表1）'!I13:N13)</f>
        <v/>
      </c>
      <c r="J13" s="210"/>
      <c r="K13" s="210"/>
      <c r="L13" s="210"/>
      <c r="M13" s="210"/>
      <c r="N13" s="210"/>
      <c r="O13" s="300" t="str">
        <f>IF('様式1_使用許可申請書（別表1）'!O13:P13="","",'様式1_使用許可申請書（別表1）'!O13:P13)</f>
        <v/>
      </c>
      <c r="P13" s="301"/>
      <c r="Q13" s="45" t="s">
        <v>33</v>
      </c>
      <c r="R13" s="302" t="str">
        <f t="shared" ref="R13" si="2">IF(I13="","",SUM(I14,-I13,1))</f>
        <v/>
      </c>
      <c r="S13" s="303" t="str">
        <f>IF(SUM('様式1_使用許可申請書（別表1）'!S13:S14)=0,"",SUM('様式1_使用許可申請書（別表1）'!S13:S14))</f>
        <v/>
      </c>
      <c r="T13" s="213">
        <f>SUM('様式1_使用許可申請書（別表1）'!T13:U13)</f>
        <v>1800</v>
      </c>
      <c r="U13" s="212"/>
      <c r="V13" s="215" t="str">
        <f>IF(SUM('様式1_使用許可申請書（別表1）'!V13:X14)=0,"",SUM('様式1_使用許可申請書（別表1）'!V13:X14))</f>
        <v/>
      </c>
      <c r="W13" s="216"/>
      <c r="X13" s="216"/>
      <c r="Y13" s="219" t="s">
        <v>34</v>
      </c>
      <c r="Z13" s="414" t="str">
        <f>IF(SUM('様式1_使用許可申請書（別表1）'!Z13:Z14)=0,"","★２面利用")</f>
        <v/>
      </c>
      <c r="AA13" s="415"/>
      <c r="AB13" s="415"/>
      <c r="AC13" s="416"/>
      <c r="AE13" s="338" t="e">
        <f>SUM(O14,-O13)</f>
        <v>#VALUE!</v>
      </c>
      <c r="AF13" s="339" t="str">
        <f>IF(R13="","",IF($H$3="有",ROUND((T14*S13)*R13,0),IF($H$3="無",ROUND((T13*S13)*R13,0),"")))</f>
        <v/>
      </c>
      <c r="AG13" s="339" t="str">
        <f>IF(R13="","",IF($H$3="有",ROUND(((T14*S13)*R13)*2,0),IF($H$3="無",ROUND(((T13*S13)*R13)*2,0),"")))</f>
        <v/>
      </c>
    </row>
    <row r="14" spans="1:33" ht="21" customHeight="1">
      <c r="A14" s="310"/>
      <c r="B14" s="310"/>
      <c r="C14" s="314"/>
      <c r="D14" s="315"/>
      <c r="E14" s="318"/>
      <c r="F14" s="319"/>
      <c r="G14" s="319"/>
      <c r="H14" s="320"/>
      <c r="I14" s="322" t="str">
        <f>IF('様式1_使用許可申請書（別表1）'!I14:N14="","",'様式1_使用許可申請書（別表1）'!I14:N14)</f>
        <v/>
      </c>
      <c r="J14" s="323"/>
      <c r="K14" s="323"/>
      <c r="L14" s="323"/>
      <c r="M14" s="323"/>
      <c r="N14" s="323"/>
      <c r="O14" s="324" t="str">
        <f>IF('様式1_使用許可申請書（別表1）'!O14:P14="","",'様式1_使用許可申請書（別表1）'!O14:P14)</f>
        <v/>
      </c>
      <c r="P14" s="325"/>
      <c r="Q14" s="40" t="s">
        <v>36</v>
      </c>
      <c r="R14" s="321"/>
      <c r="S14" s="304"/>
      <c r="T14" s="308" t="str">
        <f>IF('様式1_使用許可申請書（別表1）'!T14:U14="－","－",'様式1_使用許可申請書（別表1）'!T14:U14)</f>
        <v>－</v>
      </c>
      <c r="U14" s="309"/>
      <c r="V14" s="305"/>
      <c r="W14" s="306"/>
      <c r="X14" s="306"/>
      <c r="Y14" s="307"/>
      <c r="Z14" s="406"/>
      <c r="AA14" s="407"/>
      <c r="AB14" s="407"/>
      <c r="AC14" s="408"/>
      <c r="AE14" s="338"/>
      <c r="AF14" s="339"/>
      <c r="AG14" s="339"/>
    </row>
    <row r="15" spans="1:33" ht="21" customHeight="1">
      <c r="A15" s="310"/>
      <c r="B15" s="310"/>
      <c r="C15" s="314"/>
      <c r="D15" s="315"/>
      <c r="E15" s="246" t="s">
        <v>99</v>
      </c>
      <c r="F15" s="222"/>
      <c r="G15" s="222"/>
      <c r="H15" s="223"/>
      <c r="I15" s="184" t="str">
        <f>IF('様式1_使用許可申請書（別表1）'!I15:N15="","",'様式1_使用許可申請書（別表1）'!I15:N15)</f>
        <v/>
      </c>
      <c r="J15" s="185"/>
      <c r="K15" s="185"/>
      <c r="L15" s="185"/>
      <c r="M15" s="185"/>
      <c r="N15" s="185"/>
      <c r="O15" s="269" t="str">
        <f>IF('様式1_使用許可申請書（別表1）'!O15:P15="","",'様式1_使用許可申請書（別表1）'!O15:P15)</f>
        <v/>
      </c>
      <c r="P15" s="270"/>
      <c r="Q15" s="39" t="s">
        <v>33</v>
      </c>
      <c r="R15" s="271" t="str">
        <f t="shared" ref="R15" si="3">IF(I15="","",SUM(I16,-I15,1))</f>
        <v/>
      </c>
      <c r="S15" s="273" t="str">
        <f>IF(SUM('様式1_使用許可申請書（別表1）'!S15:S16)=0,"",SUM('様式1_使用許可申請書（別表1）'!S15:S16))</f>
        <v/>
      </c>
      <c r="T15" s="190">
        <f>SUM('様式1_使用許可申請書（別表1）'!T15:U15)</f>
        <v>3600</v>
      </c>
      <c r="U15" s="187"/>
      <c r="V15" s="194" t="str">
        <f>IF(SUM('様式1_使用許可申請書（別表1）'!V15:X16)=0,"",SUM('様式1_使用許可申請書（別表1）'!V15:X16))</f>
        <v/>
      </c>
      <c r="W15" s="195"/>
      <c r="X15" s="195"/>
      <c r="Y15" s="176" t="s">
        <v>34</v>
      </c>
      <c r="Z15" s="406"/>
      <c r="AA15" s="407"/>
      <c r="AB15" s="407"/>
      <c r="AC15" s="408"/>
      <c r="AE15" s="338" t="e">
        <f>SUM(O16,-O15)</f>
        <v>#VALUE!</v>
      </c>
      <c r="AF15" s="339" t="str">
        <f>IF(R15="","",IF($H$3="有",ROUND((T16*S15)*R15,0),IF($H$3="無",ROUND((T15*S15)*R15,0),"")))</f>
        <v/>
      </c>
      <c r="AG15" s="339" t="str">
        <f>IF(R15="","",IF($H$3="有",ROUND(((T16*S15)*R15)*2,0),IF($H$3="無",ROUND(((T15*S15)*R15)*2,0),"")))</f>
        <v/>
      </c>
    </row>
    <row r="16" spans="1:33" ht="21" customHeight="1">
      <c r="A16" s="310"/>
      <c r="B16" s="310"/>
      <c r="C16" s="316"/>
      <c r="D16" s="317"/>
      <c r="E16" s="224"/>
      <c r="F16" s="225"/>
      <c r="G16" s="225"/>
      <c r="H16" s="226"/>
      <c r="I16" s="182" t="str">
        <f>IF('様式1_使用許可申請書（別表1）'!I16:N16="","",'様式1_使用許可申請書（別表1）'!I16:N16)</f>
        <v/>
      </c>
      <c r="J16" s="183"/>
      <c r="K16" s="183"/>
      <c r="L16" s="183"/>
      <c r="M16" s="183"/>
      <c r="N16" s="183"/>
      <c r="O16" s="267" t="str">
        <f>IF('様式1_使用許可申請書（別表1）'!O16:P16="","",'様式1_使用許可申請書（別表1）'!O16:P16)</f>
        <v/>
      </c>
      <c r="P16" s="268"/>
      <c r="Q16" s="43" t="s">
        <v>36</v>
      </c>
      <c r="R16" s="272"/>
      <c r="S16" s="274"/>
      <c r="T16" s="293" t="str">
        <f>IF('様式1_使用許可申請書（別表1）'!T16:U16="－","－",'様式1_使用許可申請書（別表1）'!T16:U16)</f>
        <v>－</v>
      </c>
      <c r="U16" s="294"/>
      <c r="V16" s="217"/>
      <c r="W16" s="218"/>
      <c r="X16" s="218"/>
      <c r="Y16" s="220"/>
      <c r="Z16" s="406"/>
      <c r="AA16" s="407"/>
      <c r="AB16" s="407"/>
      <c r="AC16" s="408"/>
      <c r="AE16" s="338"/>
      <c r="AF16" s="339"/>
      <c r="AG16" s="339"/>
    </row>
    <row r="17" spans="1:33" ht="21" customHeight="1">
      <c r="A17" s="310"/>
      <c r="B17" s="310"/>
      <c r="C17" s="246" t="s">
        <v>35</v>
      </c>
      <c r="D17" s="222"/>
      <c r="E17" s="222"/>
      <c r="F17" s="222"/>
      <c r="G17" s="222"/>
      <c r="H17" s="223"/>
      <c r="I17" s="184" t="str">
        <f>IF('様式1_使用許可申請書（別表1）'!I17:N17="","",'様式1_使用許可申請書（別表1）'!I17:N17)</f>
        <v/>
      </c>
      <c r="J17" s="185"/>
      <c r="K17" s="185"/>
      <c r="L17" s="185"/>
      <c r="M17" s="185"/>
      <c r="N17" s="185"/>
      <c r="O17" s="269" t="str">
        <f>IF('様式1_使用許可申請書（別表1）'!O17:P17="","",'様式1_使用許可申請書（別表1）'!O17:P17)</f>
        <v/>
      </c>
      <c r="P17" s="270"/>
      <c r="Q17" s="39" t="s">
        <v>33</v>
      </c>
      <c r="R17" s="271" t="str">
        <f t="shared" ref="R17" si="4">IF(I17="","",SUM(I18,-I17,1))</f>
        <v/>
      </c>
      <c r="S17" s="273" t="str">
        <f>IF(SUM('様式1_使用許可申請書（別表1）'!S17:S18)=0,"",SUM('様式1_使用許可申請書（別表1）'!S17:S18))</f>
        <v/>
      </c>
      <c r="T17" s="190">
        <f>SUM('様式1_使用許可申請書（別表1）'!T17:U17)</f>
        <v>21600</v>
      </c>
      <c r="U17" s="187"/>
      <c r="V17" s="194" t="str">
        <f>IF(SUM('様式1_使用許可申請書（別表1）'!V17:X18)=0,"",SUM('様式1_使用許可申請書（別表1）'!V17:X18))</f>
        <v/>
      </c>
      <c r="W17" s="195"/>
      <c r="X17" s="195"/>
      <c r="Y17" s="176" t="s">
        <v>34</v>
      </c>
      <c r="Z17" s="406"/>
      <c r="AA17" s="407"/>
      <c r="AB17" s="407"/>
      <c r="AC17" s="408"/>
      <c r="AE17" s="338" t="e">
        <f>SUM(O18,-O17)</f>
        <v>#VALUE!</v>
      </c>
      <c r="AF17" s="339" t="str">
        <f>IF(R17="","",IF($H$3="有",ROUND((T18*S17)*R17,0),IF($H$3="無",ROUND((T17*S17)*R17,0),"")))</f>
        <v/>
      </c>
      <c r="AG17" s="339" t="str">
        <f>IF(R17="","",IF($H$3="有",ROUND(((T18*S17)*R17)*2,0),IF($H$3="無",ROUND(((T17*S17)*R17)*2,0),"")))</f>
        <v/>
      </c>
    </row>
    <row r="18" spans="1:33" ht="21" customHeight="1">
      <c r="A18" s="311"/>
      <c r="B18" s="311"/>
      <c r="C18" s="224"/>
      <c r="D18" s="225"/>
      <c r="E18" s="225"/>
      <c r="F18" s="225"/>
      <c r="G18" s="225"/>
      <c r="H18" s="226"/>
      <c r="I18" s="182" t="str">
        <f>IF('様式1_使用許可申請書（別表1）'!I18:N18="","",'様式1_使用許可申請書（別表1）'!I18:N18)</f>
        <v/>
      </c>
      <c r="J18" s="183"/>
      <c r="K18" s="183"/>
      <c r="L18" s="183"/>
      <c r="M18" s="183"/>
      <c r="N18" s="183"/>
      <c r="O18" s="267" t="str">
        <f>IF('様式1_使用許可申請書（別表1）'!O18:P18="","",'様式1_使用許可申請書（別表1）'!O18:P18)</f>
        <v/>
      </c>
      <c r="P18" s="268"/>
      <c r="Q18" s="43" t="s">
        <v>36</v>
      </c>
      <c r="R18" s="272"/>
      <c r="S18" s="274"/>
      <c r="T18" s="293" t="str">
        <f>IF('様式1_使用許可申請書（別表1）'!T18:U18="－","－",'様式1_使用許可申請書（別表1）'!T18:U18)</f>
        <v>－</v>
      </c>
      <c r="U18" s="294"/>
      <c r="V18" s="217"/>
      <c r="W18" s="218"/>
      <c r="X18" s="218"/>
      <c r="Y18" s="220"/>
      <c r="Z18" s="411"/>
      <c r="AA18" s="412"/>
      <c r="AB18" s="412"/>
      <c r="AC18" s="413"/>
      <c r="AE18" s="338"/>
      <c r="AF18" s="339"/>
      <c r="AG18" s="339"/>
    </row>
    <row r="19" spans="1:33" ht="21" customHeight="1">
      <c r="A19" s="297" t="s">
        <v>101</v>
      </c>
      <c r="B19" s="298"/>
      <c r="C19" s="298"/>
      <c r="D19" s="298"/>
      <c r="E19" s="298"/>
      <c r="F19" s="298"/>
      <c r="G19" s="298"/>
      <c r="H19" s="298"/>
      <c r="I19" s="209" t="str">
        <f>IF('様式1_使用許可申請書（別表1）'!I19:N19="","",'様式1_使用許可申請書（別表1）'!I19:N19)</f>
        <v/>
      </c>
      <c r="J19" s="210"/>
      <c r="K19" s="210"/>
      <c r="L19" s="210"/>
      <c r="M19" s="210"/>
      <c r="N19" s="210"/>
      <c r="O19" s="300" t="str">
        <f>IF('様式1_使用許可申請書（別表1）'!O19:P19="","",'様式1_使用許可申請書（別表1）'!O19:P19)</f>
        <v/>
      </c>
      <c r="P19" s="301"/>
      <c r="Q19" s="45" t="s">
        <v>33</v>
      </c>
      <c r="R19" s="302" t="str">
        <f>IF(I19="","",SUM(I20,-I19,1))</f>
        <v/>
      </c>
      <c r="S19" s="303" t="str">
        <f>IF(SUM('様式1_使用許可申請書（別表1）'!S19:S20)=0,"",SUM('様式1_使用許可申請書（別表1）'!S19:S20))</f>
        <v/>
      </c>
      <c r="T19" s="213">
        <f>IF($Z$19=1,2400,1200)</f>
        <v>1200</v>
      </c>
      <c r="U19" s="212"/>
      <c r="V19" s="194" t="str">
        <f>IF(SUM('様式1_使用許可申請書（別表1）'!V19:X20)=0,"",SUM('様式1_使用許可申請書（別表1）'!V19:X20))</f>
        <v/>
      </c>
      <c r="W19" s="195"/>
      <c r="X19" s="195"/>
      <c r="Y19" s="219" t="s">
        <v>34</v>
      </c>
      <c r="Z19" s="414" t="str">
        <f>IF(SUM('様式1_使用許可申請書（別表1）'!Z19:Z20)=0,"半灯(100ルクス)利用","全灯(200ルクス)利用")</f>
        <v>半灯(100ルクス)利用</v>
      </c>
      <c r="AA19" s="415"/>
      <c r="AB19" s="415"/>
      <c r="AC19" s="416"/>
      <c r="AE19" s="338" t="e">
        <f>SUM(O20,-O19)</f>
        <v>#VALUE!</v>
      </c>
    </row>
    <row r="20" spans="1:33" ht="21" customHeight="1">
      <c r="A20" s="224"/>
      <c r="B20" s="225"/>
      <c r="C20" s="225"/>
      <c r="D20" s="225"/>
      <c r="E20" s="225"/>
      <c r="F20" s="225"/>
      <c r="G20" s="225"/>
      <c r="H20" s="225"/>
      <c r="I20" s="182" t="str">
        <f>IF('様式1_使用許可申請書（別表1）'!I20:N20="","",'様式1_使用許可申請書（別表1）'!I20:N20)</f>
        <v/>
      </c>
      <c r="J20" s="183"/>
      <c r="K20" s="183"/>
      <c r="L20" s="183"/>
      <c r="M20" s="183"/>
      <c r="N20" s="183"/>
      <c r="O20" s="267" t="str">
        <f>IF('様式1_使用許可申請書（別表1）'!O20:P20="","",'様式1_使用許可申請書（別表1）'!O20:P20)</f>
        <v/>
      </c>
      <c r="P20" s="268"/>
      <c r="Q20" s="43" t="s">
        <v>36</v>
      </c>
      <c r="R20" s="272"/>
      <c r="S20" s="274"/>
      <c r="T20" s="191"/>
      <c r="U20" s="189"/>
      <c r="V20" s="217"/>
      <c r="W20" s="218"/>
      <c r="X20" s="218"/>
      <c r="Y20" s="220"/>
      <c r="Z20" s="411"/>
      <c r="AA20" s="412"/>
      <c r="AB20" s="412"/>
      <c r="AC20" s="413"/>
      <c r="AE20" s="338"/>
    </row>
    <row r="21" spans="1:33" ht="21" customHeight="1">
      <c r="A21" s="297" t="s">
        <v>103</v>
      </c>
      <c r="B21" s="298"/>
      <c r="C21" s="298"/>
      <c r="D21" s="298"/>
      <c r="E21" s="298"/>
      <c r="F21" s="298"/>
      <c r="G21" s="298"/>
      <c r="H21" s="298"/>
      <c r="I21" s="209" t="str">
        <f>IF('様式1_使用許可申請書（別表1）'!I21:N21="","",'様式1_使用許可申請書（別表1）'!I21:N21)</f>
        <v/>
      </c>
      <c r="J21" s="210"/>
      <c r="K21" s="210"/>
      <c r="L21" s="210"/>
      <c r="M21" s="210"/>
      <c r="N21" s="210"/>
      <c r="O21" s="300" t="str">
        <f>IF('様式1_使用許可申請書（別表1）'!O21:P21="","",'様式1_使用許可申請書（別表1）'!O21:P21)</f>
        <v/>
      </c>
      <c r="P21" s="301"/>
      <c r="Q21" s="45" t="s">
        <v>33</v>
      </c>
      <c r="R21" s="302" t="str">
        <f>IF(I21="","",SUM(I22,-I21,1))</f>
        <v/>
      </c>
      <c r="S21" s="303" t="str">
        <f>IF(SUM('様式1_使用許可申請書（別表1）'!S21:S22)=0,"",SUM('様式1_使用許可申請書（別表1）'!S21:S22))</f>
        <v/>
      </c>
      <c r="T21" s="213">
        <f>IF($Z$21=1,2400,1200)</f>
        <v>1200</v>
      </c>
      <c r="U21" s="212"/>
      <c r="V21" s="194" t="str">
        <f>IF(SUM('様式1_使用許可申請書（別表1）'!V21:X22)=0,"",SUM('様式1_使用許可申請書（別表1）'!V21:X22))</f>
        <v/>
      </c>
      <c r="W21" s="195"/>
      <c r="X21" s="195"/>
      <c r="Y21" s="219" t="s">
        <v>34</v>
      </c>
      <c r="Z21" s="414" t="str">
        <f>IF(SUM('様式1_使用許可申請書（別表1）'!Z21:Z22)=0,"半灯(100ルクス)利用","全灯(200ルクス)利用")</f>
        <v>半灯(100ルクス)利用</v>
      </c>
      <c r="AA21" s="415"/>
      <c r="AB21" s="415"/>
      <c r="AC21" s="416"/>
      <c r="AE21" s="338" t="e">
        <f>SUM(O22,-O21)</f>
        <v>#VALUE!</v>
      </c>
    </row>
    <row r="22" spans="1:33" ht="21" customHeight="1">
      <c r="A22" s="224"/>
      <c r="B22" s="225"/>
      <c r="C22" s="225"/>
      <c r="D22" s="225"/>
      <c r="E22" s="225"/>
      <c r="F22" s="225"/>
      <c r="G22" s="225"/>
      <c r="H22" s="225"/>
      <c r="I22" s="182" t="str">
        <f>IF('様式1_使用許可申請書（別表1）'!I22:N22="","",'様式1_使用許可申請書（別表1）'!I22:N22)</f>
        <v/>
      </c>
      <c r="J22" s="183"/>
      <c r="K22" s="183"/>
      <c r="L22" s="183"/>
      <c r="M22" s="183"/>
      <c r="N22" s="183"/>
      <c r="O22" s="267" t="str">
        <f>IF('様式1_使用許可申請書（別表1）'!O22:P22="","",'様式1_使用許可申請書（別表1）'!O22:P22)</f>
        <v/>
      </c>
      <c r="P22" s="268"/>
      <c r="Q22" s="43" t="s">
        <v>36</v>
      </c>
      <c r="R22" s="272"/>
      <c r="S22" s="274"/>
      <c r="T22" s="191"/>
      <c r="U22" s="189"/>
      <c r="V22" s="217"/>
      <c r="W22" s="218"/>
      <c r="X22" s="218"/>
      <c r="Y22" s="220"/>
      <c r="Z22" s="411"/>
      <c r="AA22" s="412"/>
      <c r="AB22" s="412"/>
      <c r="AC22" s="413"/>
      <c r="AE22" s="338"/>
    </row>
    <row r="23" spans="1:33" ht="21" customHeight="1">
      <c r="A23" s="417" t="s">
        <v>39</v>
      </c>
      <c r="B23" s="297" t="s">
        <v>40</v>
      </c>
      <c r="C23" s="298"/>
      <c r="D23" s="298"/>
      <c r="E23" s="298"/>
      <c r="F23" s="298"/>
      <c r="G23" s="298"/>
      <c r="H23" s="299"/>
      <c r="I23" s="184" t="str">
        <f>IF('様式1_使用許可申請書（別表1）'!I23:N23="","",'様式1_使用許可申請書（別表1）'!I23:N23)</f>
        <v/>
      </c>
      <c r="J23" s="185"/>
      <c r="K23" s="185"/>
      <c r="L23" s="185"/>
      <c r="M23" s="185"/>
      <c r="N23" s="185"/>
      <c r="O23" s="269" t="str">
        <f>IF('様式1_使用許可申請書（別表1）'!O23:P23="","",'様式1_使用許可申請書（別表1）'!O23:P23)</f>
        <v/>
      </c>
      <c r="P23" s="270"/>
      <c r="Q23" s="39" t="s">
        <v>104</v>
      </c>
      <c r="R23" s="271" t="str">
        <f t="shared" ref="R23" si="5">IF(I23="","",SUM(I24,-I23,1))</f>
        <v/>
      </c>
      <c r="S23" s="273" t="str">
        <f>IF(SUM('様式1_使用許可申請書（別表1）'!S23:S24)=0,"",SUM('様式1_使用許可申請書（別表1）'!S23:S24))</f>
        <v/>
      </c>
      <c r="T23" s="190">
        <f>IF($Z$41=1,1000,500)</f>
        <v>500</v>
      </c>
      <c r="U23" s="187"/>
      <c r="V23" s="194" t="str">
        <f>IF(SUM('様式1_使用許可申請書（別表1）'!V23:X24)=0,"",SUM('様式1_使用許可申請書（別表1）'!V23:X24))</f>
        <v/>
      </c>
      <c r="W23" s="195"/>
      <c r="X23" s="195"/>
      <c r="Y23" s="176" t="s">
        <v>34</v>
      </c>
      <c r="Z23" s="414" t="str">
        <f>IF(SUM('様式1_使用許可申請書（別表1）'!Z23:Z24)=0,"","★２面利用")</f>
        <v/>
      </c>
      <c r="AA23" s="415"/>
      <c r="AB23" s="415"/>
      <c r="AC23" s="416"/>
      <c r="AE23" s="338" t="e">
        <f>SUM(O24,-O23)</f>
        <v>#VALUE!</v>
      </c>
      <c r="AF23" s="339" t="str">
        <f>IF(R23="","",ROUND((T23*S23)*R23,0))</f>
        <v/>
      </c>
      <c r="AG23" s="339" t="str">
        <f>IF(R23="","",ROUND(((T23*S23)*R23)*2,0))</f>
        <v/>
      </c>
    </row>
    <row r="24" spans="1:33" ht="21" customHeight="1">
      <c r="A24" s="295"/>
      <c r="B24" s="246"/>
      <c r="C24" s="222"/>
      <c r="D24" s="222"/>
      <c r="E24" s="222"/>
      <c r="F24" s="222"/>
      <c r="G24" s="222"/>
      <c r="H24" s="223"/>
      <c r="I24" s="184" t="str">
        <f>IF('様式1_使用許可申請書（別表1）'!I24:N24="","",'様式1_使用許可申請書（別表1）'!I24:N24)</f>
        <v/>
      </c>
      <c r="J24" s="185"/>
      <c r="K24" s="185"/>
      <c r="L24" s="185"/>
      <c r="M24" s="185"/>
      <c r="N24" s="185"/>
      <c r="O24" s="269" t="str">
        <f>IF('様式1_使用許可申請書（別表1）'!O24:P24="","",'様式1_使用許可申請書（別表1）'!O24:P24)</f>
        <v/>
      </c>
      <c r="P24" s="270"/>
      <c r="Q24" s="39" t="s">
        <v>105</v>
      </c>
      <c r="R24" s="271"/>
      <c r="S24" s="273"/>
      <c r="T24" s="190"/>
      <c r="U24" s="187"/>
      <c r="V24" s="194"/>
      <c r="W24" s="195"/>
      <c r="X24" s="195"/>
      <c r="Y24" s="176"/>
      <c r="Z24" s="411"/>
      <c r="AA24" s="412"/>
      <c r="AB24" s="412"/>
      <c r="AC24" s="413"/>
      <c r="AE24" s="338"/>
      <c r="AF24" s="339"/>
      <c r="AG24" s="339"/>
    </row>
    <row r="25" spans="1:33" ht="21" customHeight="1">
      <c r="A25" s="295"/>
      <c r="B25" s="46"/>
      <c r="C25" s="297" t="s">
        <v>106</v>
      </c>
      <c r="D25" s="298"/>
      <c r="E25" s="298"/>
      <c r="F25" s="298"/>
      <c r="G25" s="298"/>
      <c r="H25" s="299"/>
      <c r="I25" s="209" t="str">
        <f>IF('様式1_使用許可申請書（別表1）'!I25:N25="","",'様式1_使用許可申請書（別表1）'!I25:N25)</f>
        <v/>
      </c>
      <c r="J25" s="210"/>
      <c r="K25" s="210"/>
      <c r="L25" s="210"/>
      <c r="M25" s="210"/>
      <c r="N25" s="210"/>
      <c r="O25" s="300" t="str">
        <f>IF('様式1_使用許可申請書（別表1）'!O25:P25="","",'様式1_使用許可申請書（別表1）'!O25:P25)</f>
        <v/>
      </c>
      <c r="P25" s="301"/>
      <c r="Q25" s="45" t="s">
        <v>104</v>
      </c>
      <c r="R25" s="302" t="str">
        <f t="shared" ref="R25" si="6">IF(I25="","",SUM(I26,-I25,1))</f>
        <v/>
      </c>
      <c r="S25" s="303" t="str">
        <f>IF(SUM('様式1_使用許可申請書（別表1）'!S25:S26)=0,"",SUM('様式1_使用許可申請書（別表1）'!S25:S26))</f>
        <v/>
      </c>
      <c r="T25" s="213">
        <v>200</v>
      </c>
      <c r="U25" s="212"/>
      <c r="V25" s="215" t="str">
        <f>IF(SUM('様式1_使用許可申請書（別表1）'!V25:X26)=0,"",SUM('様式1_使用許可申請書（別表1）'!V25:X26))</f>
        <v/>
      </c>
      <c r="W25" s="216"/>
      <c r="X25" s="216"/>
      <c r="Y25" s="219" t="s">
        <v>34</v>
      </c>
      <c r="Z25" s="422"/>
      <c r="AA25" s="422"/>
      <c r="AB25" s="422"/>
      <c r="AC25" s="423"/>
      <c r="AE25" s="338" t="e">
        <f>SUM(O26,-O25)</f>
        <v>#VALUE!</v>
      </c>
    </row>
    <row r="26" spans="1:33" ht="21" customHeight="1">
      <c r="A26" s="295"/>
      <c r="B26" s="46"/>
      <c r="C26" s="224"/>
      <c r="D26" s="225"/>
      <c r="E26" s="225"/>
      <c r="F26" s="225"/>
      <c r="G26" s="225"/>
      <c r="H26" s="226"/>
      <c r="I26" s="182" t="str">
        <f>IF('様式1_使用許可申請書（別表1）'!I26:N26="","",'様式1_使用許可申請書（別表1）'!I26:N26)</f>
        <v/>
      </c>
      <c r="J26" s="183"/>
      <c r="K26" s="183"/>
      <c r="L26" s="183"/>
      <c r="M26" s="183"/>
      <c r="N26" s="183"/>
      <c r="O26" s="267" t="str">
        <f>IF('様式1_使用許可申請書（別表1）'!O26:P26="","",'様式1_使用許可申請書（別表1）'!O26:P26)</f>
        <v/>
      </c>
      <c r="P26" s="268"/>
      <c r="Q26" s="43" t="s">
        <v>105</v>
      </c>
      <c r="R26" s="272"/>
      <c r="S26" s="274"/>
      <c r="T26" s="191"/>
      <c r="U26" s="189"/>
      <c r="V26" s="217"/>
      <c r="W26" s="218"/>
      <c r="X26" s="218"/>
      <c r="Y26" s="220"/>
      <c r="Z26" s="420"/>
      <c r="AA26" s="420"/>
      <c r="AB26" s="420"/>
      <c r="AC26" s="421"/>
      <c r="AE26" s="338"/>
    </row>
    <row r="27" spans="1:33" ht="21" customHeight="1">
      <c r="A27" s="295"/>
      <c r="B27" s="46"/>
      <c r="C27" s="246" t="s">
        <v>107</v>
      </c>
      <c r="D27" s="222"/>
      <c r="E27" s="222"/>
      <c r="F27" s="222"/>
      <c r="G27" s="222"/>
      <c r="H27" s="223"/>
      <c r="I27" s="184" t="str">
        <f>IF('様式1_使用許可申請書（別表1）'!I27:N27="","",'様式1_使用許可申請書（別表1）'!I27:N27)</f>
        <v/>
      </c>
      <c r="J27" s="185"/>
      <c r="K27" s="185"/>
      <c r="L27" s="185"/>
      <c r="M27" s="185"/>
      <c r="N27" s="185"/>
      <c r="O27" s="269" t="str">
        <f>IF('様式1_使用許可申請書（別表1）'!O27:P27="","",'様式1_使用許可申請書（別表1）'!O27:P27)</f>
        <v/>
      </c>
      <c r="P27" s="270"/>
      <c r="Q27" s="39" t="s">
        <v>104</v>
      </c>
      <c r="R27" s="271" t="str">
        <f t="shared" ref="R27" si="7">IF(I27="","",SUM(I28,-I27,1))</f>
        <v/>
      </c>
      <c r="S27" s="273" t="str">
        <f>IF(SUM('様式1_使用許可申請書（別表1）'!S27:S28)=0,"",SUM('様式1_使用許可申請書（別表1）'!S27:S28))</f>
        <v/>
      </c>
      <c r="T27" s="190">
        <v>200</v>
      </c>
      <c r="U27" s="187"/>
      <c r="V27" s="215" t="str">
        <f>IF(SUM('様式1_使用許可申請書（別表1）'!V27:X28)=0,"",SUM('様式1_使用許可申請書（別表1）'!V27:X28))</f>
        <v/>
      </c>
      <c r="W27" s="216"/>
      <c r="X27" s="216"/>
      <c r="Y27" s="176" t="s">
        <v>34</v>
      </c>
      <c r="Z27" s="418"/>
      <c r="AA27" s="418"/>
      <c r="AB27" s="418"/>
      <c r="AC27" s="419"/>
      <c r="AE27" s="338" t="e">
        <f>SUM(O28,-O27)</f>
        <v>#VALUE!</v>
      </c>
    </row>
    <row r="28" spans="1:33" ht="21" customHeight="1">
      <c r="A28" s="295"/>
      <c r="B28" s="46"/>
      <c r="C28" s="224"/>
      <c r="D28" s="225"/>
      <c r="E28" s="225"/>
      <c r="F28" s="225"/>
      <c r="G28" s="225"/>
      <c r="H28" s="226"/>
      <c r="I28" s="182" t="str">
        <f>IF('様式1_使用許可申請書（別表1）'!I28:N28="","",'様式1_使用許可申請書（別表1）'!I28:N28)</f>
        <v/>
      </c>
      <c r="J28" s="183"/>
      <c r="K28" s="183"/>
      <c r="L28" s="183"/>
      <c r="M28" s="183"/>
      <c r="N28" s="183"/>
      <c r="O28" s="267" t="str">
        <f>IF('様式1_使用許可申請書（別表1）'!O28:P28="","",'様式1_使用許可申請書（別表1）'!O28:P28)</f>
        <v/>
      </c>
      <c r="P28" s="268"/>
      <c r="Q28" s="43" t="s">
        <v>105</v>
      </c>
      <c r="R28" s="272"/>
      <c r="S28" s="274"/>
      <c r="T28" s="191"/>
      <c r="U28" s="189"/>
      <c r="V28" s="217"/>
      <c r="W28" s="218"/>
      <c r="X28" s="218"/>
      <c r="Y28" s="220"/>
      <c r="Z28" s="420"/>
      <c r="AA28" s="420"/>
      <c r="AB28" s="420"/>
      <c r="AC28" s="421"/>
      <c r="AE28" s="338"/>
    </row>
    <row r="29" spans="1:33" ht="21" customHeight="1">
      <c r="A29" s="295"/>
      <c r="B29" s="46"/>
      <c r="C29" s="246" t="s">
        <v>43</v>
      </c>
      <c r="D29" s="222"/>
      <c r="E29" s="222"/>
      <c r="F29" s="222"/>
      <c r="G29" s="222"/>
      <c r="H29" s="223"/>
      <c r="I29" s="184" t="str">
        <f>IF('様式1_使用許可申請書（別表1）'!I29:N29="","",'様式1_使用許可申請書（別表1）'!I29:N29)</f>
        <v/>
      </c>
      <c r="J29" s="185"/>
      <c r="K29" s="185"/>
      <c r="L29" s="185"/>
      <c r="M29" s="185"/>
      <c r="N29" s="185"/>
      <c r="O29" s="269" t="str">
        <f>IF('様式1_使用許可申請書（別表1）'!O29:P29="","",'様式1_使用許可申請書（別表1）'!O29:P29)</f>
        <v/>
      </c>
      <c r="P29" s="270"/>
      <c r="Q29" s="39" t="s">
        <v>104</v>
      </c>
      <c r="R29" s="271" t="str">
        <f t="shared" ref="R29" si="8">IF(I29="","",SUM(I30,-I29,1))</f>
        <v/>
      </c>
      <c r="S29" s="273" t="str">
        <f>IF(SUM('様式1_使用許可申請書（別表1）'!S29:S30)=0,"",SUM('様式1_使用許可申請書（別表1）'!S29:S30))</f>
        <v/>
      </c>
      <c r="T29" s="190">
        <v>200</v>
      </c>
      <c r="U29" s="187"/>
      <c r="V29" s="215" t="str">
        <f>IF(SUM('様式1_使用許可申請書（別表1）'!V29:X30)=0,"",SUM('様式1_使用許可申請書（別表1）'!V29:X30))</f>
        <v/>
      </c>
      <c r="W29" s="216"/>
      <c r="X29" s="216"/>
      <c r="Y29" s="176" t="s">
        <v>34</v>
      </c>
      <c r="Z29" s="418"/>
      <c r="AA29" s="418"/>
      <c r="AB29" s="418"/>
      <c r="AC29" s="419"/>
      <c r="AE29" s="338" t="e">
        <f>SUM(O30,-O29)</f>
        <v>#VALUE!</v>
      </c>
    </row>
    <row r="30" spans="1:33" ht="21" customHeight="1">
      <c r="A30" s="295"/>
      <c r="B30" s="46"/>
      <c r="C30" s="224"/>
      <c r="D30" s="225"/>
      <c r="E30" s="225"/>
      <c r="F30" s="225"/>
      <c r="G30" s="225"/>
      <c r="H30" s="226"/>
      <c r="I30" s="182" t="str">
        <f>IF('様式1_使用許可申請書（別表1）'!I30:N30="","",'様式1_使用許可申請書（別表1）'!I30:N30)</f>
        <v/>
      </c>
      <c r="J30" s="183"/>
      <c r="K30" s="183"/>
      <c r="L30" s="183"/>
      <c r="M30" s="183"/>
      <c r="N30" s="183"/>
      <c r="O30" s="267" t="str">
        <f>IF('様式1_使用許可申請書（別表1）'!O30:P30="","",'様式1_使用許可申請書（別表1）'!O30:P30)</f>
        <v/>
      </c>
      <c r="P30" s="268"/>
      <c r="Q30" s="43" t="s">
        <v>105</v>
      </c>
      <c r="R30" s="272"/>
      <c r="S30" s="274"/>
      <c r="T30" s="191"/>
      <c r="U30" s="189"/>
      <c r="V30" s="217"/>
      <c r="W30" s="218"/>
      <c r="X30" s="218"/>
      <c r="Y30" s="220"/>
      <c r="Z30" s="420"/>
      <c r="AA30" s="420"/>
      <c r="AB30" s="420"/>
      <c r="AC30" s="421"/>
      <c r="AE30" s="338"/>
    </row>
    <row r="31" spans="1:33" ht="21" customHeight="1">
      <c r="A31" s="295"/>
      <c r="B31" s="46"/>
      <c r="C31" s="246" t="s">
        <v>108</v>
      </c>
      <c r="D31" s="222"/>
      <c r="E31" s="222"/>
      <c r="F31" s="222"/>
      <c r="G31" s="222"/>
      <c r="H31" s="223"/>
      <c r="I31" s="184" t="str">
        <f>IF('様式1_使用許可申請書（別表1）'!I31:N31="","",'様式1_使用許可申請書（別表1）'!I31:N31)</f>
        <v/>
      </c>
      <c r="J31" s="185"/>
      <c r="K31" s="185"/>
      <c r="L31" s="185"/>
      <c r="M31" s="185"/>
      <c r="N31" s="185"/>
      <c r="O31" s="269" t="str">
        <f>IF('様式1_使用許可申請書（別表1）'!O31:P31="","",'様式1_使用許可申請書（別表1）'!O31:P31)</f>
        <v/>
      </c>
      <c r="P31" s="270"/>
      <c r="Q31" s="39" t="s">
        <v>104</v>
      </c>
      <c r="R31" s="271" t="str">
        <f t="shared" ref="R31" si="9">IF(I31="","",SUM(I32,-I31,1))</f>
        <v/>
      </c>
      <c r="S31" s="273" t="str">
        <f>IF(SUM('様式1_使用許可申請書（別表1）'!S31:S32)=0,"",SUM('様式1_使用許可申請書（別表1）'!S31:S32))</f>
        <v/>
      </c>
      <c r="T31" s="190">
        <v>100</v>
      </c>
      <c r="U31" s="187"/>
      <c r="V31" s="215" t="str">
        <f>IF(SUM('様式1_使用許可申請書（別表1）'!V31:X32)=0,"",SUM('様式1_使用許可申請書（別表1）'!V31:X32))</f>
        <v/>
      </c>
      <c r="W31" s="216"/>
      <c r="X31" s="216"/>
      <c r="Y31" s="176" t="s">
        <v>34</v>
      </c>
      <c r="Z31" s="418" t="s">
        <v>109</v>
      </c>
      <c r="AA31" s="418"/>
      <c r="AB31" s="418"/>
      <c r="AC31" s="419"/>
      <c r="AE31" s="338" t="e">
        <f>SUM(O32,-O31)</f>
        <v>#VALUE!</v>
      </c>
    </row>
    <row r="32" spans="1:33" ht="21" customHeight="1">
      <c r="A32" s="295"/>
      <c r="B32" s="46"/>
      <c r="C32" s="224"/>
      <c r="D32" s="225"/>
      <c r="E32" s="225"/>
      <c r="F32" s="225"/>
      <c r="G32" s="225"/>
      <c r="H32" s="226"/>
      <c r="I32" s="182" t="str">
        <f>IF('様式1_使用許可申請書（別表1）'!I32:N32="","",'様式1_使用許可申請書（別表1）'!I32:N32)</f>
        <v/>
      </c>
      <c r="J32" s="183"/>
      <c r="K32" s="183"/>
      <c r="L32" s="183"/>
      <c r="M32" s="183"/>
      <c r="N32" s="183"/>
      <c r="O32" s="267" t="str">
        <f>IF('様式1_使用許可申請書（別表1）'!O32:P32="","",'様式1_使用許可申請書（別表1）'!O32:P32)</f>
        <v/>
      </c>
      <c r="P32" s="268"/>
      <c r="Q32" s="43" t="s">
        <v>105</v>
      </c>
      <c r="R32" s="272"/>
      <c r="S32" s="274"/>
      <c r="T32" s="191"/>
      <c r="U32" s="189"/>
      <c r="V32" s="217"/>
      <c r="W32" s="218"/>
      <c r="X32" s="218"/>
      <c r="Y32" s="220"/>
      <c r="Z32" s="420"/>
      <c r="AA32" s="420"/>
      <c r="AB32" s="420"/>
      <c r="AC32" s="421"/>
      <c r="AE32" s="338"/>
    </row>
    <row r="33" spans="1:33" ht="21" customHeight="1">
      <c r="A33" s="295"/>
      <c r="B33" s="46"/>
      <c r="C33" s="246" t="s">
        <v>110</v>
      </c>
      <c r="D33" s="222"/>
      <c r="E33" s="222"/>
      <c r="F33" s="222"/>
      <c r="G33" s="222"/>
      <c r="H33" s="223"/>
      <c r="I33" s="184" t="str">
        <f>IF('様式1_使用許可申請書（別表1）'!I33:N33="","",'様式1_使用許可申請書（別表1）'!I33:N33)</f>
        <v/>
      </c>
      <c r="J33" s="185"/>
      <c r="K33" s="185"/>
      <c r="L33" s="185"/>
      <c r="M33" s="185"/>
      <c r="N33" s="185"/>
      <c r="O33" s="269" t="str">
        <f>IF('様式1_使用許可申請書（別表1）'!O33:P33="","",'様式1_使用許可申請書（別表1）'!O33:P33)</f>
        <v/>
      </c>
      <c r="P33" s="270"/>
      <c r="Q33" s="39" t="s">
        <v>104</v>
      </c>
      <c r="R33" s="271" t="str">
        <f t="shared" ref="R33" si="10">IF(I33="","",SUM(I34,-I33,1))</f>
        <v/>
      </c>
      <c r="S33" s="273" t="str">
        <f>IF(SUM('様式1_使用許可申請書（別表1）'!S33:S34)=0,"",SUM('様式1_使用許可申請書（別表1）'!S33:S34))</f>
        <v/>
      </c>
      <c r="T33" s="190">
        <v>100</v>
      </c>
      <c r="U33" s="187"/>
      <c r="V33" s="215" t="str">
        <f>IF(SUM('様式1_使用許可申請書（別表1）'!V33:X34)=0,"",SUM('様式1_使用許可申請書（別表1）'!V33:X34))</f>
        <v/>
      </c>
      <c r="W33" s="216"/>
      <c r="X33" s="216"/>
      <c r="Y33" s="176" t="s">
        <v>34</v>
      </c>
      <c r="Z33" s="418" t="s">
        <v>111</v>
      </c>
      <c r="AA33" s="418"/>
      <c r="AB33" s="418"/>
      <c r="AC33" s="419"/>
      <c r="AE33" s="338" t="e">
        <f>SUM(O34,-O33)</f>
        <v>#VALUE!</v>
      </c>
    </row>
    <row r="34" spans="1:33" ht="21" customHeight="1">
      <c r="A34" s="295"/>
      <c r="B34" s="46"/>
      <c r="C34" s="224"/>
      <c r="D34" s="225"/>
      <c r="E34" s="225"/>
      <c r="F34" s="225"/>
      <c r="G34" s="225"/>
      <c r="H34" s="226"/>
      <c r="I34" s="182" t="str">
        <f>IF('様式1_使用許可申請書（別表1）'!I34:N34="","",'様式1_使用許可申請書（別表1）'!I34:N34)</f>
        <v/>
      </c>
      <c r="J34" s="183"/>
      <c r="K34" s="183"/>
      <c r="L34" s="183"/>
      <c r="M34" s="183"/>
      <c r="N34" s="183"/>
      <c r="O34" s="267" t="str">
        <f>IF('様式1_使用許可申請書（別表1）'!O34:P34="","",'様式1_使用許可申請書（別表1）'!O34:P34)</f>
        <v/>
      </c>
      <c r="P34" s="268"/>
      <c r="Q34" s="43" t="s">
        <v>105</v>
      </c>
      <c r="R34" s="272"/>
      <c r="S34" s="274"/>
      <c r="T34" s="191"/>
      <c r="U34" s="189"/>
      <c r="V34" s="217"/>
      <c r="W34" s="218"/>
      <c r="X34" s="218"/>
      <c r="Y34" s="220"/>
      <c r="Z34" s="420"/>
      <c r="AA34" s="420"/>
      <c r="AB34" s="420"/>
      <c r="AC34" s="421"/>
      <c r="AE34" s="338"/>
    </row>
    <row r="35" spans="1:33" ht="21" customHeight="1">
      <c r="A35" s="295"/>
      <c r="B35" s="46"/>
      <c r="C35" s="246" t="s">
        <v>144</v>
      </c>
      <c r="D35" s="222"/>
      <c r="E35" s="222"/>
      <c r="F35" s="222"/>
      <c r="G35" s="222"/>
      <c r="H35" s="223"/>
      <c r="I35" s="184" t="str">
        <f>IF('様式1_使用許可申請書（別表1）'!I35:N35="","",'様式1_使用許可申請書（別表1）'!I35:N35)</f>
        <v/>
      </c>
      <c r="J35" s="185"/>
      <c r="K35" s="185"/>
      <c r="L35" s="185"/>
      <c r="M35" s="185"/>
      <c r="N35" s="185"/>
      <c r="O35" s="269" t="str">
        <f>IF('様式1_使用許可申請書（別表1）'!O35:P35="","",'様式1_使用許可申請書（別表1）'!O35:P35)</f>
        <v/>
      </c>
      <c r="P35" s="270"/>
      <c r="Q35" s="39" t="s">
        <v>33</v>
      </c>
      <c r="R35" s="271" t="str">
        <f t="shared" ref="R35" si="11">IF(I35="","",SUM(I36,-I35,1))</f>
        <v/>
      </c>
      <c r="S35" s="273" t="str">
        <f>IF(SUM('様式1_使用許可申請書（別表1）'!S35:S36)=0,"",SUM('様式1_使用許可申請書（別表1）'!S35:S36))</f>
        <v/>
      </c>
      <c r="T35" s="190">
        <v>100</v>
      </c>
      <c r="U35" s="187"/>
      <c r="V35" s="215" t="str">
        <f>IF(SUM('様式1_使用許可申請書（別表1）'!V35:X36)=0,"",SUM('様式1_使用許可申請書（別表1）'!V35:X36))</f>
        <v/>
      </c>
      <c r="W35" s="216"/>
      <c r="X35" s="216"/>
      <c r="Y35" s="176" t="s">
        <v>34</v>
      </c>
      <c r="Z35" s="418" t="s">
        <v>112</v>
      </c>
      <c r="AA35" s="418"/>
      <c r="AB35" s="418"/>
      <c r="AC35" s="419"/>
      <c r="AE35" s="338" t="e">
        <f>SUM(O36,-O35)</f>
        <v>#VALUE!</v>
      </c>
    </row>
    <row r="36" spans="1:33" ht="21" customHeight="1">
      <c r="A36" s="295"/>
      <c r="B36" s="46"/>
      <c r="C36" s="224"/>
      <c r="D36" s="225"/>
      <c r="E36" s="225"/>
      <c r="F36" s="225"/>
      <c r="G36" s="225"/>
      <c r="H36" s="226"/>
      <c r="I36" s="182" t="str">
        <f>IF('様式1_使用許可申請書（別表1）'!I36:N36="","",'様式1_使用許可申請書（別表1）'!I36:N36)</f>
        <v/>
      </c>
      <c r="J36" s="183"/>
      <c r="K36" s="183"/>
      <c r="L36" s="183"/>
      <c r="M36" s="183"/>
      <c r="N36" s="183"/>
      <c r="O36" s="267" t="str">
        <f>IF('様式1_使用許可申請書（別表1）'!O36:P36="","",'様式1_使用許可申請書（別表1）'!O36:P36)</f>
        <v/>
      </c>
      <c r="P36" s="268"/>
      <c r="Q36" s="43" t="s">
        <v>36</v>
      </c>
      <c r="R36" s="272"/>
      <c r="S36" s="274"/>
      <c r="T36" s="191"/>
      <c r="U36" s="189"/>
      <c r="V36" s="217"/>
      <c r="W36" s="218"/>
      <c r="X36" s="218"/>
      <c r="Y36" s="220"/>
      <c r="Z36" s="420"/>
      <c r="AA36" s="420"/>
      <c r="AB36" s="420"/>
      <c r="AC36" s="421"/>
      <c r="AE36" s="338"/>
    </row>
    <row r="37" spans="1:33" ht="21" customHeight="1">
      <c r="A37" s="295"/>
      <c r="B37" s="46"/>
      <c r="C37" s="246" t="s">
        <v>145</v>
      </c>
      <c r="D37" s="222"/>
      <c r="E37" s="222"/>
      <c r="F37" s="222"/>
      <c r="G37" s="222"/>
      <c r="H37" s="223"/>
      <c r="I37" s="184" t="str">
        <f>IF('様式1_使用許可申請書（別表1）'!I37:N37="","",'様式1_使用許可申請書（別表1）'!I37:N37)</f>
        <v/>
      </c>
      <c r="J37" s="185"/>
      <c r="K37" s="185"/>
      <c r="L37" s="185"/>
      <c r="M37" s="185"/>
      <c r="N37" s="185"/>
      <c r="O37" s="269" t="str">
        <f>IF('様式1_使用許可申請書（別表1）'!O37:P37="","",'様式1_使用許可申請書（別表1）'!O37:P37)</f>
        <v/>
      </c>
      <c r="P37" s="270"/>
      <c r="Q37" s="39" t="s">
        <v>33</v>
      </c>
      <c r="R37" s="271" t="str">
        <f t="shared" ref="R37" si="12">IF(I37="","",SUM(I38,-I37,1))</f>
        <v/>
      </c>
      <c r="S37" s="273" t="str">
        <f>IF(SUM('様式1_使用許可申請書（別表1）'!S37:S38)=0,"",SUM('様式1_使用許可申請書（別表1）'!S37:S38))</f>
        <v/>
      </c>
      <c r="T37" s="190">
        <v>100</v>
      </c>
      <c r="U37" s="187"/>
      <c r="V37" s="215" t="str">
        <f>IF(SUM('様式1_使用許可申請書（別表1）'!V37:X38)=0,"",SUM('様式1_使用許可申請書（別表1）'!V37:X38))</f>
        <v/>
      </c>
      <c r="W37" s="216"/>
      <c r="X37" s="216"/>
      <c r="Y37" s="176" t="s">
        <v>34</v>
      </c>
      <c r="Z37" s="418" t="s">
        <v>113</v>
      </c>
      <c r="AA37" s="418"/>
      <c r="AB37" s="418"/>
      <c r="AC37" s="419"/>
      <c r="AE37" s="338" t="e">
        <f>SUM(O38,-O37)</f>
        <v>#VALUE!</v>
      </c>
    </row>
    <row r="38" spans="1:33" ht="21" customHeight="1">
      <c r="A38" s="295"/>
      <c r="B38" s="46"/>
      <c r="C38" s="224"/>
      <c r="D38" s="225"/>
      <c r="E38" s="225"/>
      <c r="F38" s="225"/>
      <c r="G38" s="225"/>
      <c r="H38" s="226"/>
      <c r="I38" s="182" t="str">
        <f>IF('様式1_使用許可申請書（別表1）'!I38:N38="","",'様式1_使用許可申請書（別表1）'!I38:N38)</f>
        <v/>
      </c>
      <c r="J38" s="183"/>
      <c r="K38" s="183"/>
      <c r="L38" s="183"/>
      <c r="M38" s="183"/>
      <c r="N38" s="183"/>
      <c r="O38" s="267" t="str">
        <f>IF('様式1_使用許可申請書（別表1）'!O38:P38="","",'様式1_使用許可申請書（別表1）'!O38:P38)</f>
        <v/>
      </c>
      <c r="P38" s="268"/>
      <c r="Q38" s="43" t="s">
        <v>36</v>
      </c>
      <c r="R38" s="272"/>
      <c r="S38" s="274"/>
      <c r="T38" s="191"/>
      <c r="U38" s="189"/>
      <c r="V38" s="217"/>
      <c r="W38" s="218"/>
      <c r="X38" s="218"/>
      <c r="Y38" s="220"/>
      <c r="Z38" s="420"/>
      <c r="AA38" s="420"/>
      <c r="AB38" s="420"/>
      <c r="AC38" s="421"/>
      <c r="AE38" s="338"/>
    </row>
    <row r="39" spans="1:33" ht="21" customHeight="1">
      <c r="A39" s="295"/>
      <c r="B39" s="46"/>
      <c r="C39" s="246" t="s">
        <v>146</v>
      </c>
      <c r="D39" s="222"/>
      <c r="E39" s="222"/>
      <c r="F39" s="222"/>
      <c r="G39" s="222"/>
      <c r="H39" s="223"/>
      <c r="I39" s="184" t="str">
        <f>IF('様式1_使用許可申請書（別表1）'!I39:N39="","",'様式1_使用許可申請書（別表1）'!I39:N39)</f>
        <v/>
      </c>
      <c r="J39" s="185"/>
      <c r="K39" s="185"/>
      <c r="L39" s="185"/>
      <c r="M39" s="185"/>
      <c r="N39" s="185"/>
      <c r="O39" s="269" t="str">
        <f>IF('様式1_使用許可申請書（別表1）'!O39:P39="","",'様式1_使用許可申請書（別表1）'!O39:P39)</f>
        <v/>
      </c>
      <c r="P39" s="270"/>
      <c r="Q39" s="39" t="s">
        <v>33</v>
      </c>
      <c r="R39" s="271" t="str">
        <f t="shared" ref="R39" si="13">IF(I39="","",SUM(I40,-I39,1))</f>
        <v/>
      </c>
      <c r="S39" s="273" t="str">
        <f>IF(SUM('様式1_使用許可申請書（別表1）'!S39:S40)=0,"",SUM('様式1_使用許可申請書（別表1）'!S39:S40))</f>
        <v/>
      </c>
      <c r="T39" s="190">
        <v>100</v>
      </c>
      <c r="U39" s="187"/>
      <c r="V39" s="215" t="str">
        <f>IF(SUM('様式1_使用許可申請書（別表1）'!V39:X40)=0,"",SUM('様式1_使用許可申請書（別表1）'!V39:X40))</f>
        <v/>
      </c>
      <c r="W39" s="216"/>
      <c r="X39" s="216"/>
      <c r="Y39" s="176" t="s">
        <v>34</v>
      </c>
      <c r="Z39" s="418" t="s">
        <v>112</v>
      </c>
      <c r="AA39" s="418"/>
      <c r="AB39" s="418"/>
      <c r="AC39" s="419"/>
      <c r="AE39" s="338" t="e">
        <f>SUM(O40,-O39)</f>
        <v>#VALUE!</v>
      </c>
    </row>
    <row r="40" spans="1:33" ht="21" customHeight="1">
      <c r="A40" s="295"/>
      <c r="B40" s="46"/>
      <c r="C40" s="224"/>
      <c r="D40" s="225"/>
      <c r="E40" s="225"/>
      <c r="F40" s="225"/>
      <c r="G40" s="225"/>
      <c r="H40" s="226"/>
      <c r="I40" s="182" t="str">
        <f>IF('様式1_使用許可申請書（別表1）'!I40:N40="","",'様式1_使用許可申請書（別表1）'!I40:N40)</f>
        <v/>
      </c>
      <c r="J40" s="183"/>
      <c r="K40" s="183"/>
      <c r="L40" s="183"/>
      <c r="M40" s="183"/>
      <c r="N40" s="183"/>
      <c r="O40" s="267" t="str">
        <f>IF('様式1_使用許可申請書（別表1）'!O40:P40="","",'様式1_使用許可申請書（別表1）'!O40:P40)</f>
        <v/>
      </c>
      <c r="P40" s="268"/>
      <c r="Q40" s="43" t="s">
        <v>36</v>
      </c>
      <c r="R40" s="272"/>
      <c r="S40" s="274"/>
      <c r="T40" s="191"/>
      <c r="U40" s="189"/>
      <c r="V40" s="217"/>
      <c r="W40" s="218"/>
      <c r="X40" s="218"/>
      <c r="Y40" s="220"/>
      <c r="Z40" s="420"/>
      <c r="AA40" s="420"/>
      <c r="AB40" s="420"/>
      <c r="AC40" s="421"/>
      <c r="AE40" s="338"/>
    </row>
    <row r="41" spans="1:33" ht="21" customHeight="1">
      <c r="A41" s="295"/>
      <c r="B41" s="46"/>
      <c r="C41" s="246" t="s">
        <v>147</v>
      </c>
      <c r="D41" s="222"/>
      <c r="E41" s="222"/>
      <c r="F41" s="222"/>
      <c r="G41" s="222"/>
      <c r="H41" s="223"/>
      <c r="I41" s="184" t="str">
        <f>IF('様式1_使用許可申請書（別表1）'!I41:N41="","",'様式1_使用許可申請書（別表1）'!I41:N41)</f>
        <v/>
      </c>
      <c r="J41" s="185"/>
      <c r="K41" s="185"/>
      <c r="L41" s="185"/>
      <c r="M41" s="185"/>
      <c r="N41" s="185"/>
      <c r="O41" s="269" t="str">
        <f>IF('様式1_使用許可申請書（別表1）'!O41:P41="","",'様式1_使用許可申請書（別表1）'!O41:P41)</f>
        <v/>
      </c>
      <c r="P41" s="270"/>
      <c r="Q41" s="39" t="s">
        <v>33</v>
      </c>
      <c r="R41" s="271" t="str">
        <f t="shared" ref="R41" si="14">IF(I41="","",SUM(I42,-I41,1))</f>
        <v/>
      </c>
      <c r="S41" s="273" t="str">
        <f>IF(SUM('様式1_使用許可申請書（別表1）'!S41:S42)=0,"",SUM('様式1_使用許可申請書（別表1）'!S41:S42))</f>
        <v/>
      </c>
      <c r="T41" s="190">
        <v>100</v>
      </c>
      <c r="U41" s="187"/>
      <c r="V41" s="215" t="str">
        <f>IF(SUM('様式1_使用許可申請書（別表1）'!V41:X42)=0,"",SUM('様式1_使用許可申請書（別表1）'!V41:X42))</f>
        <v/>
      </c>
      <c r="W41" s="216"/>
      <c r="X41" s="216"/>
      <c r="Y41" s="176" t="s">
        <v>34</v>
      </c>
      <c r="Z41" s="418" t="s">
        <v>113</v>
      </c>
      <c r="AA41" s="418"/>
      <c r="AB41" s="418"/>
      <c r="AC41" s="419"/>
      <c r="AE41" s="338" t="e">
        <f>SUM(O42,-O41)</f>
        <v>#VALUE!</v>
      </c>
    </row>
    <row r="42" spans="1:33" ht="21" customHeight="1">
      <c r="A42" s="295"/>
      <c r="B42" s="46"/>
      <c r="C42" s="224"/>
      <c r="D42" s="225"/>
      <c r="E42" s="225"/>
      <c r="F42" s="225"/>
      <c r="G42" s="225"/>
      <c r="H42" s="226"/>
      <c r="I42" s="182" t="str">
        <f>IF('様式1_使用許可申請書（別表1）'!I42:N42="","",'様式1_使用許可申請書（別表1）'!I42:N42)</f>
        <v/>
      </c>
      <c r="J42" s="183"/>
      <c r="K42" s="183"/>
      <c r="L42" s="183"/>
      <c r="M42" s="183"/>
      <c r="N42" s="183"/>
      <c r="O42" s="267" t="str">
        <f>IF('様式1_使用許可申請書（別表1）'!O42:P42="","",'様式1_使用許可申請書（別表1）'!O42:P42)</f>
        <v/>
      </c>
      <c r="P42" s="268"/>
      <c r="Q42" s="43" t="s">
        <v>36</v>
      </c>
      <c r="R42" s="272"/>
      <c r="S42" s="274"/>
      <c r="T42" s="191"/>
      <c r="U42" s="189"/>
      <c r="V42" s="217"/>
      <c r="W42" s="218"/>
      <c r="X42" s="218"/>
      <c r="Y42" s="220"/>
      <c r="Z42" s="420"/>
      <c r="AA42" s="420"/>
      <c r="AB42" s="420"/>
      <c r="AC42" s="421"/>
      <c r="AE42" s="338"/>
    </row>
    <row r="43" spans="1:33" ht="21" customHeight="1">
      <c r="A43" s="295"/>
      <c r="B43" s="46"/>
      <c r="C43" s="246" t="s">
        <v>47</v>
      </c>
      <c r="D43" s="222"/>
      <c r="E43" s="222"/>
      <c r="F43" s="222"/>
      <c r="G43" s="222"/>
      <c r="H43" s="223"/>
      <c r="I43" s="184" t="str">
        <f>IF('様式1_使用許可申請書（別表1）'!I43:N43="","",'様式1_使用許可申請書（別表1）'!I43:N43)</f>
        <v/>
      </c>
      <c r="J43" s="185"/>
      <c r="K43" s="185"/>
      <c r="L43" s="185"/>
      <c r="M43" s="185"/>
      <c r="N43" s="185"/>
      <c r="O43" s="269" t="str">
        <f>IF('様式1_使用許可申請書（別表1）'!O43:P43="","",'様式1_使用許可申請書（別表1）'!O43:P43)</f>
        <v/>
      </c>
      <c r="P43" s="270"/>
      <c r="Q43" s="39" t="s">
        <v>33</v>
      </c>
      <c r="R43" s="271" t="str">
        <f t="shared" ref="R43" si="15">IF(I43="","",SUM(I44,-I43,1))</f>
        <v/>
      </c>
      <c r="S43" s="273" t="str">
        <f>IF(SUM('様式1_使用許可申請書（別表1）'!S43:S44)=0,"",SUM('様式1_使用許可申請書（別表1）'!S43:S44))</f>
        <v/>
      </c>
      <c r="T43" s="190">
        <f>IF($Z$41=1,500,250)</f>
        <v>250</v>
      </c>
      <c r="U43" s="187"/>
      <c r="V43" s="194" t="str">
        <f>IF(SUM('様式1_使用許可申請書（別表1）'!V43:X44)=0,"",SUM('様式1_使用許可申請書（別表1）'!V43:X44))</f>
        <v/>
      </c>
      <c r="W43" s="195"/>
      <c r="X43" s="195"/>
      <c r="Y43" s="176" t="s">
        <v>34</v>
      </c>
      <c r="Z43" s="414" t="str">
        <f>IF(SUM('様式1_使用許可申請書（別表1）'!Z43:Z44)=0,"","★２面利用")</f>
        <v/>
      </c>
      <c r="AA43" s="415"/>
      <c r="AB43" s="415"/>
      <c r="AC43" s="416"/>
      <c r="AE43" s="338" t="e">
        <f>SUM(O44,-O43)</f>
        <v>#VALUE!</v>
      </c>
      <c r="AF43" s="339" t="str">
        <f>IF(R43="","",ROUND((T43*S43)*R43,0))</f>
        <v/>
      </c>
      <c r="AG43" s="339" t="str">
        <f>IF(R43="","",ROUND(((T43*S43)*R43)*2,0))</f>
        <v/>
      </c>
    </row>
    <row r="44" spans="1:33" ht="21" customHeight="1">
      <c r="A44" s="295"/>
      <c r="B44" s="47"/>
      <c r="C44" s="224"/>
      <c r="D44" s="225"/>
      <c r="E44" s="225"/>
      <c r="F44" s="225"/>
      <c r="G44" s="225"/>
      <c r="H44" s="226"/>
      <c r="I44" s="182" t="str">
        <f>IF('様式1_使用許可申請書（別表1）'!I44:N44="","",'様式1_使用許可申請書（別表1）'!I44:N44)</f>
        <v/>
      </c>
      <c r="J44" s="183"/>
      <c r="K44" s="183"/>
      <c r="L44" s="183"/>
      <c r="M44" s="183"/>
      <c r="N44" s="183"/>
      <c r="O44" s="267" t="str">
        <f>IF('様式1_使用許可申請書（別表1）'!O44:P44="","",'様式1_使用許可申請書（別表1）'!O44:P44)</f>
        <v/>
      </c>
      <c r="P44" s="268"/>
      <c r="Q44" s="43" t="s">
        <v>36</v>
      </c>
      <c r="R44" s="272"/>
      <c r="S44" s="274"/>
      <c r="T44" s="191"/>
      <c r="U44" s="189"/>
      <c r="V44" s="217"/>
      <c r="W44" s="218"/>
      <c r="X44" s="218"/>
      <c r="Y44" s="220"/>
      <c r="Z44" s="411"/>
      <c r="AA44" s="412"/>
      <c r="AB44" s="412"/>
      <c r="AC44" s="413"/>
      <c r="AE44" s="338"/>
      <c r="AF44" s="339"/>
      <c r="AG44" s="339"/>
    </row>
    <row r="45" spans="1:33" ht="21" customHeight="1">
      <c r="A45" s="295"/>
      <c r="B45" s="246" t="s">
        <v>48</v>
      </c>
      <c r="C45" s="222"/>
      <c r="D45" s="222"/>
      <c r="E45" s="222"/>
      <c r="F45" s="222"/>
      <c r="G45" s="222"/>
      <c r="H45" s="223"/>
      <c r="I45" s="184" t="str">
        <f>IF('様式1_使用許可申請書（別表1）'!I45:N45="","",'様式1_使用許可申請書（別表1）'!I45:N45)</f>
        <v/>
      </c>
      <c r="J45" s="185"/>
      <c r="K45" s="185"/>
      <c r="L45" s="185"/>
      <c r="M45" s="185"/>
      <c r="N45" s="185"/>
      <c r="O45" s="269" t="str">
        <f>IF('様式1_使用許可申請書（別表1）'!O45:P45="","",'様式1_使用許可申請書（別表1）'!O45:P45)</f>
        <v/>
      </c>
      <c r="P45" s="270"/>
      <c r="Q45" s="39" t="s">
        <v>33</v>
      </c>
      <c r="R45" s="271" t="str">
        <f t="shared" ref="R45" si="16">IF(I45="","",SUM(I46,-I45,1))</f>
        <v/>
      </c>
      <c r="S45" s="273" t="str">
        <f>IF(SUM('様式1_使用許可申請書（別表1）'!S45:S46)=0,"",SUM('様式1_使用許可申請書（別表1）'!S45:S46))</f>
        <v/>
      </c>
      <c r="T45" s="190">
        <v>500</v>
      </c>
      <c r="U45" s="187"/>
      <c r="V45" s="215" t="str">
        <f>IF(SUM('様式1_使用許可申請書（別表1）'!V45:X46)=0,"",SUM('様式1_使用許可申請書（別表1）'!V45:X46))</f>
        <v/>
      </c>
      <c r="W45" s="216"/>
      <c r="X45" s="216"/>
      <c r="Y45" s="176" t="s">
        <v>34</v>
      </c>
      <c r="Z45" s="279" t="s">
        <v>114</v>
      </c>
      <c r="AA45" s="280"/>
      <c r="AB45" s="280"/>
      <c r="AC45" s="281"/>
      <c r="AE45" s="338" t="e">
        <f>SUM(O46,-O45)</f>
        <v>#VALUE!</v>
      </c>
    </row>
    <row r="46" spans="1:33" ht="21" customHeight="1">
      <c r="A46" s="295"/>
      <c r="B46" s="224"/>
      <c r="C46" s="225"/>
      <c r="D46" s="225"/>
      <c r="E46" s="225"/>
      <c r="F46" s="225"/>
      <c r="G46" s="225"/>
      <c r="H46" s="226"/>
      <c r="I46" s="182" t="str">
        <f>IF('様式1_使用許可申請書（別表1）'!I46:N46="","",'様式1_使用許可申請書（別表1）'!I46:N46)</f>
        <v/>
      </c>
      <c r="J46" s="183"/>
      <c r="K46" s="183"/>
      <c r="L46" s="183"/>
      <c r="M46" s="183"/>
      <c r="N46" s="183"/>
      <c r="O46" s="267" t="str">
        <f>IF('様式1_使用許可申請書（別表1）'!O46:P46="","",'様式1_使用許可申請書（別表1）'!O46:P46)</f>
        <v/>
      </c>
      <c r="P46" s="268"/>
      <c r="Q46" s="43" t="s">
        <v>36</v>
      </c>
      <c r="R46" s="272"/>
      <c r="S46" s="274"/>
      <c r="T46" s="191"/>
      <c r="U46" s="189"/>
      <c r="V46" s="217"/>
      <c r="W46" s="218"/>
      <c r="X46" s="218"/>
      <c r="Y46" s="220"/>
      <c r="Z46" s="282"/>
      <c r="AA46" s="283"/>
      <c r="AB46" s="283"/>
      <c r="AC46" s="284"/>
      <c r="AE46" s="338"/>
    </row>
    <row r="47" spans="1:33" ht="21" customHeight="1">
      <c r="A47" s="295"/>
      <c r="B47" s="246" t="s">
        <v>49</v>
      </c>
      <c r="C47" s="222"/>
      <c r="D47" s="222"/>
      <c r="E47" s="222"/>
      <c r="F47" s="222"/>
      <c r="G47" s="222"/>
      <c r="H47" s="223"/>
      <c r="I47" s="184" t="str">
        <f>IF('様式1_使用許可申請書（別表1）'!I47:N47="","",'様式1_使用許可申請書（別表1）'!I47:N47)</f>
        <v/>
      </c>
      <c r="J47" s="185"/>
      <c r="K47" s="185"/>
      <c r="L47" s="185"/>
      <c r="M47" s="185"/>
      <c r="N47" s="185"/>
      <c r="O47" s="269" t="str">
        <f>IF('様式1_使用許可申請書（別表1）'!O47:P47="","",'様式1_使用許可申請書（別表1）'!O47:P47)</f>
        <v/>
      </c>
      <c r="P47" s="270"/>
      <c r="Q47" s="39" t="s">
        <v>33</v>
      </c>
      <c r="R47" s="271" t="str">
        <f t="shared" ref="R47" si="17">IF(I47="","",SUM(I48,-I47,1))</f>
        <v/>
      </c>
      <c r="S47" s="273" t="str">
        <f>IF(SUM('様式1_使用許可申請書（別表1）'!S47:S48)=0,"",SUM('様式1_使用許可申請書（別表1）'!S47:S48))</f>
        <v/>
      </c>
      <c r="T47" s="190">
        <v>500</v>
      </c>
      <c r="U47" s="187"/>
      <c r="V47" s="215" t="str">
        <f>IF(SUM('様式1_使用許可申請書（別表1）'!V47:X48)=0,"",SUM('様式1_使用許可申請書（別表1）'!V47:X48))</f>
        <v/>
      </c>
      <c r="W47" s="216"/>
      <c r="X47" s="216"/>
      <c r="Y47" s="176" t="s">
        <v>34</v>
      </c>
      <c r="Z47" s="282"/>
      <c r="AA47" s="283"/>
      <c r="AB47" s="283"/>
      <c r="AC47" s="284"/>
      <c r="AE47" s="338" t="e">
        <f>SUM(O48,-O47)</f>
        <v>#VALUE!</v>
      </c>
    </row>
    <row r="48" spans="1:33" ht="21" customHeight="1">
      <c r="A48" s="295"/>
      <c r="B48" s="224"/>
      <c r="C48" s="225"/>
      <c r="D48" s="225"/>
      <c r="E48" s="225"/>
      <c r="F48" s="225"/>
      <c r="G48" s="225"/>
      <c r="H48" s="226"/>
      <c r="I48" s="182" t="str">
        <f>IF('様式1_使用許可申請書（別表1）'!I48:N48="","",'様式1_使用許可申請書（別表1）'!I48:N48)</f>
        <v/>
      </c>
      <c r="J48" s="183"/>
      <c r="K48" s="183"/>
      <c r="L48" s="183"/>
      <c r="M48" s="183"/>
      <c r="N48" s="183"/>
      <c r="O48" s="267" t="str">
        <f>IF('様式1_使用許可申請書（別表1）'!O48:P48="","",'様式1_使用許可申請書（別表1）'!O48:P48)</f>
        <v/>
      </c>
      <c r="P48" s="268"/>
      <c r="Q48" s="43" t="s">
        <v>36</v>
      </c>
      <c r="R48" s="272"/>
      <c r="S48" s="274"/>
      <c r="T48" s="191"/>
      <c r="U48" s="189"/>
      <c r="V48" s="217"/>
      <c r="W48" s="218"/>
      <c r="X48" s="218"/>
      <c r="Y48" s="220"/>
      <c r="Z48" s="285"/>
      <c r="AA48" s="286"/>
      <c r="AB48" s="286"/>
      <c r="AC48" s="287"/>
      <c r="AE48" s="338"/>
    </row>
    <row r="49" spans="1:31" ht="21" customHeight="1">
      <c r="A49" s="295"/>
      <c r="B49" s="246" t="s">
        <v>50</v>
      </c>
      <c r="C49" s="222"/>
      <c r="D49" s="222"/>
      <c r="E49" s="222"/>
      <c r="F49" s="222"/>
      <c r="G49" s="222"/>
      <c r="H49" s="223"/>
      <c r="I49" s="184" t="str">
        <f>IF('様式1_使用許可申請書（別表1）'!I49:N49="","",'様式1_使用許可申請書（別表1）'!I49:N49)</f>
        <v/>
      </c>
      <c r="J49" s="185"/>
      <c r="K49" s="185"/>
      <c r="L49" s="185"/>
      <c r="M49" s="185"/>
      <c r="N49" s="185"/>
      <c r="O49" s="269" t="str">
        <f>IF('様式1_使用許可申請書（別表1）'!O49:P49="","",'様式1_使用許可申請書（別表1）'!O49:P49)</f>
        <v/>
      </c>
      <c r="P49" s="270"/>
      <c r="Q49" s="39" t="s">
        <v>33</v>
      </c>
      <c r="R49" s="271" t="str">
        <f t="shared" ref="R49" si="18">IF(I49="","",SUM(I50,-I49,1))</f>
        <v/>
      </c>
      <c r="S49" s="273" t="str">
        <f>IF(SUM('様式1_使用許可申請書（別表1）'!S49:S50)=0,"",SUM('様式1_使用許可申請書（別表1）'!S49:S50))</f>
        <v/>
      </c>
      <c r="T49" s="190">
        <v>500</v>
      </c>
      <c r="U49" s="187"/>
      <c r="V49" s="194" t="str">
        <f>IF(SUM('様式1_使用許可申請書（別表1）'!V49:X50)=0,"",SUM('様式1_使用許可申請書（別表1）'!V49:X50))</f>
        <v/>
      </c>
      <c r="W49" s="195"/>
      <c r="X49" s="195"/>
      <c r="Y49" s="176" t="s">
        <v>34</v>
      </c>
      <c r="Z49" s="424" t="str">
        <f>IF(SUM('様式1_使用許可申請書（別表1）'!Z49:AB50)=0,"",SUM('様式1_使用許可申請書（別表1）'!Z49:AB50))</f>
        <v/>
      </c>
      <c r="AA49" s="424"/>
      <c r="AB49" s="424"/>
      <c r="AC49" s="426" t="s">
        <v>51</v>
      </c>
    </row>
    <row r="50" spans="1:31" ht="21" customHeight="1">
      <c r="A50" s="296"/>
      <c r="B50" s="224"/>
      <c r="C50" s="225"/>
      <c r="D50" s="225"/>
      <c r="E50" s="225"/>
      <c r="F50" s="225"/>
      <c r="G50" s="225"/>
      <c r="H50" s="226"/>
      <c r="I50" s="182" t="str">
        <f>IF('様式1_使用許可申請書（別表1）'!I50:N50="","",'様式1_使用許可申請書（別表1）'!I50:N50)</f>
        <v/>
      </c>
      <c r="J50" s="183"/>
      <c r="K50" s="183"/>
      <c r="L50" s="183"/>
      <c r="M50" s="183"/>
      <c r="N50" s="183"/>
      <c r="O50" s="267" t="str">
        <f>IF('様式1_使用許可申請書（別表1）'!O50:P50="","",'様式1_使用許可申請書（別表1）'!O50:P50)</f>
        <v/>
      </c>
      <c r="P50" s="268"/>
      <c r="Q50" s="43" t="s">
        <v>36</v>
      </c>
      <c r="R50" s="272"/>
      <c r="S50" s="274"/>
      <c r="T50" s="191"/>
      <c r="U50" s="189"/>
      <c r="V50" s="217"/>
      <c r="W50" s="218"/>
      <c r="X50" s="218"/>
      <c r="Y50" s="220"/>
      <c r="Z50" s="425"/>
      <c r="AA50" s="425"/>
      <c r="AB50" s="425"/>
      <c r="AC50" s="427"/>
    </row>
    <row r="51" spans="1:31" ht="21" customHeight="1">
      <c r="A51" s="246" t="s">
        <v>52</v>
      </c>
      <c r="B51" s="222"/>
      <c r="C51" s="222"/>
      <c r="D51" s="222"/>
      <c r="E51" s="222"/>
      <c r="F51" s="222"/>
      <c r="G51" s="222"/>
      <c r="H51" s="222"/>
      <c r="I51" s="184" t="str">
        <f>IF('様式1_使用許可申請書（別表1）'!I51:N51="","",'様式1_使用許可申請書（別表1）'!I51:N51)</f>
        <v/>
      </c>
      <c r="J51" s="185"/>
      <c r="K51" s="185"/>
      <c r="L51" s="185"/>
      <c r="M51" s="185"/>
      <c r="N51" s="185"/>
      <c r="O51" s="269" t="str">
        <f>IF('様式1_使用許可申請書（別表1）'!O51:P51="","",'様式1_使用許可申請書（別表1）'!O51:P51)</f>
        <v/>
      </c>
      <c r="P51" s="270"/>
      <c r="Q51" s="39" t="s">
        <v>33</v>
      </c>
      <c r="R51" s="271" t="str">
        <f t="shared" ref="R51" si="19">IF(I51="","",SUM(I52,-I51,1))</f>
        <v/>
      </c>
      <c r="S51" s="273" t="str">
        <f>IF(SUM('様式1_使用許可申請書（別表1）'!S51:S52)=0,"",SUM('様式1_使用許可申請書（別表1）'!S51:S52))</f>
        <v/>
      </c>
      <c r="T51" s="190">
        <v>100</v>
      </c>
      <c r="U51" s="187"/>
      <c r="V51" s="194" t="str">
        <f>IF(SUM('様式1_使用許可申請書（別表1）'!V51:X52)=0,"",SUM('様式1_使用許可申請書（別表1）'!V51:X52))</f>
        <v/>
      </c>
      <c r="W51" s="195"/>
      <c r="X51" s="195"/>
      <c r="Y51" s="176" t="s">
        <v>34</v>
      </c>
      <c r="Z51" s="428" t="str">
        <f>IF(SUM('様式1_使用許可申請書（別表1）'!Z51:AA52)=0,"",SUM('様式1_使用許可申請書（別表1）'!Z51:AA52))</f>
        <v/>
      </c>
      <c r="AA51" s="422"/>
      <c r="AB51" s="422" t="s">
        <v>38</v>
      </c>
      <c r="AC51" s="423"/>
      <c r="AE51" s="338" t="e">
        <f>SUM(O52,-O51)</f>
        <v>#VALUE!</v>
      </c>
    </row>
    <row r="52" spans="1:31" ht="21" customHeight="1" thickBot="1">
      <c r="A52" s="224"/>
      <c r="B52" s="225"/>
      <c r="C52" s="225"/>
      <c r="D52" s="225"/>
      <c r="E52" s="225"/>
      <c r="F52" s="225"/>
      <c r="G52" s="225"/>
      <c r="H52" s="225"/>
      <c r="I52" s="182" t="str">
        <f>IF('様式1_使用許可申請書（別表1）'!I52:N52="","",'様式1_使用許可申請書（別表1）'!I52:N52)</f>
        <v/>
      </c>
      <c r="J52" s="183"/>
      <c r="K52" s="183"/>
      <c r="L52" s="183"/>
      <c r="M52" s="183"/>
      <c r="N52" s="183"/>
      <c r="O52" s="267" t="str">
        <f>IF('様式1_使用許可申請書（別表1）'!O52:P52="","",'様式1_使用許可申請書（別表1）'!O52:P52)</f>
        <v/>
      </c>
      <c r="P52" s="268"/>
      <c r="Q52" s="43" t="s">
        <v>36</v>
      </c>
      <c r="R52" s="272"/>
      <c r="S52" s="274"/>
      <c r="T52" s="191"/>
      <c r="U52" s="189"/>
      <c r="V52" s="196"/>
      <c r="W52" s="197"/>
      <c r="X52" s="197"/>
      <c r="Y52" s="177"/>
      <c r="Z52" s="429"/>
      <c r="AA52" s="420"/>
      <c r="AB52" s="420"/>
      <c r="AC52" s="421"/>
      <c r="AE52" s="338"/>
    </row>
    <row r="53" spans="1:31" ht="15.6" thickBo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</row>
    <row r="54" spans="1:31" ht="33.75" customHeight="1" thickBot="1">
      <c r="A54" s="259" t="s">
        <v>91</v>
      </c>
      <c r="B54" s="247"/>
      <c r="C54" s="247"/>
      <c r="D54" s="247"/>
      <c r="E54" s="247"/>
      <c r="F54" s="247"/>
      <c r="G54" s="247"/>
      <c r="H54" s="247"/>
      <c r="I54" s="259" t="s">
        <v>26</v>
      </c>
      <c r="J54" s="247"/>
      <c r="K54" s="247"/>
      <c r="L54" s="247"/>
      <c r="M54" s="247"/>
      <c r="N54" s="247"/>
      <c r="O54" s="248"/>
      <c r="P54" s="260" t="s">
        <v>115</v>
      </c>
      <c r="Q54" s="248"/>
      <c r="R54" s="261" t="s">
        <v>53</v>
      </c>
      <c r="S54" s="261"/>
      <c r="T54" s="262" t="s">
        <v>28</v>
      </c>
      <c r="U54" s="263"/>
      <c r="V54" s="264" t="s">
        <v>29</v>
      </c>
      <c r="W54" s="265"/>
      <c r="X54" s="265"/>
      <c r="Y54" s="266"/>
      <c r="Z54" s="247" t="s">
        <v>30</v>
      </c>
      <c r="AA54" s="247"/>
      <c r="AB54" s="247"/>
      <c r="AC54" s="248"/>
    </row>
    <row r="55" spans="1:31" ht="19.8" customHeight="1" thickTop="1">
      <c r="A55" s="249" t="s">
        <v>116</v>
      </c>
      <c r="B55" s="251" t="s">
        <v>117</v>
      </c>
      <c r="C55" s="252"/>
      <c r="D55" s="252"/>
      <c r="E55" s="252"/>
      <c r="F55" s="252"/>
      <c r="G55" s="252"/>
      <c r="H55" s="253"/>
      <c r="I55" s="184" t="str">
        <f>IF('様式1_使用許可申請書（別表1）'!I55:N55="","",'様式1_使用許可申請書（別表1）'!I55:N55)</f>
        <v/>
      </c>
      <c r="J55" s="185"/>
      <c r="K55" s="185"/>
      <c r="L55" s="185"/>
      <c r="M55" s="185"/>
      <c r="N55" s="185"/>
      <c r="O55" s="41" t="s">
        <v>33</v>
      </c>
      <c r="P55" s="254" t="str">
        <f>IF(SUM('様式1_使用許可申請書（別表1）'!P55:Q56)=0,"",SUM('様式1_使用許可申請書（別表1）'!P55:Q56))</f>
        <v/>
      </c>
      <c r="Q55" s="255"/>
      <c r="R55" s="229" t="str">
        <f>IF(I55="","",SUM(I56,-I55,1))</f>
        <v/>
      </c>
      <c r="S55" s="229"/>
      <c r="T55" s="231">
        <v>2000</v>
      </c>
      <c r="U55" s="232"/>
      <c r="V55" s="194" t="str">
        <f>IF(SUM('様式1_使用許可申請書（別表1）'!V55:X56)=0,"",SUM('様式1_使用許可申請書（別表1）'!V55:X56))</f>
        <v/>
      </c>
      <c r="W55" s="195"/>
      <c r="X55" s="195"/>
      <c r="Y55" s="176" t="s">
        <v>34</v>
      </c>
      <c r="Z55" s="430"/>
      <c r="AA55" s="431"/>
      <c r="AB55" s="431"/>
      <c r="AC55" s="432"/>
    </row>
    <row r="56" spans="1:31" ht="19.8" customHeight="1">
      <c r="A56" s="249"/>
      <c r="B56" s="224"/>
      <c r="C56" s="225"/>
      <c r="D56" s="225"/>
      <c r="E56" s="225"/>
      <c r="F56" s="225"/>
      <c r="G56" s="225"/>
      <c r="H56" s="226"/>
      <c r="I56" s="182" t="str">
        <f>IF('様式1_使用許可申請書（別表1）'!I56:N56="","",'様式1_使用許可申請書（別表1）'!I56:N56)</f>
        <v/>
      </c>
      <c r="J56" s="183"/>
      <c r="K56" s="183"/>
      <c r="L56" s="183"/>
      <c r="M56" s="183"/>
      <c r="N56" s="183"/>
      <c r="O56" s="42" t="s">
        <v>36</v>
      </c>
      <c r="P56" s="191"/>
      <c r="Q56" s="228"/>
      <c r="R56" s="230"/>
      <c r="S56" s="230"/>
      <c r="T56" s="233"/>
      <c r="U56" s="234"/>
      <c r="V56" s="217"/>
      <c r="W56" s="218"/>
      <c r="X56" s="218"/>
      <c r="Y56" s="220"/>
      <c r="Z56" s="429"/>
      <c r="AA56" s="420"/>
      <c r="AB56" s="420"/>
      <c r="AC56" s="421"/>
    </row>
    <row r="57" spans="1:31" ht="19.8" customHeight="1">
      <c r="A57" s="249"/>
      <c r="B57" s="246" t="s">
        <v>118</v>
      </c>
      <c r="C57" s="222"/>
      <c r="D57" s="222"/>
      <c r="E57" s="222"/>
      <c r="F57" s="222"/>
      <c r="G57" s="222"/>
      <c r="H57" s="223"/>
      <c r="I57" s="184" t="str">
        <f>IF('様式1_使用許可申請書（別表1）'!I57:N57="","",'様式1_使用許可申請書（別表1）'!I57:N57)</f>
        <v/>
      </c>
      <c r="J57" s="185"/>
      <c r="K57" s="185"/>
      <c r="L57" s="185"/>
      <c r="M57" s="185"/>
      <c r="N57" s="185"/>
      <c r="O57" s="41" t="s">
        <v>104</v>
      </c>
      <c r="P57" s="213" t="str">
        <f>IF(SUM('様式1_使用許可申請書（別表1）'!P57:Q58)=0,"",SUM('様式1_使用許可申請書（別表1）'!P57:Q58))</f>
        <v/>
      </c>
      <c r="Q57" s="227"/>
      <c r="R57" s="229" t="str">
        <f t="shared" ref="R57" si="20">IF(I57="","",SUM(I58,-I57,1))</f>
        <v/>
      </c>
      <c r="S57" s="229"/>
      <c r="T57" s="231">
        <v>3000</v>
      </c>
      <c r="U57" s="232"/>
      <c r="V57" s="194" t="str">
        <f>IF(SUM('様式1_使用許可申請書（別表1）'!V57:X58)=0,"",SUM('様式1_使用許可申請書（別表1）'!V57:X58))</f>
        <v/>
      </c>
      <c r="W57" s="195"/>
      <c r="X57" s="195"/>
      <c r="Y57" s="176" t="s">
        <v>34</v>
      </c>
      <c r="Z57" s="428"/>
      <c r="AA57" s="422"/>
      <c r="AB57" s="422"/>
      <c r="AC57" s="423"/>
    </row>
    <row r="58" spans="1:31" ht="19.8" customHeight="1">
      <c r="A58" s="249"/>
      <c r="B58" s="224"/>
      <c r="C58" s="225"/>
      <c r="D58" s="225"/>
      <c r="E58" s="225"/>
      <c r="F58" s="225"/>
      <c r="G58" s="225"/>
      <c r="H58" s="226"/>
      <c r="I58" s="182" t="str">
        <f>IF('様式1_使用許可申請書（別表1）'!I58:N58="","",'様式1_使用許可申請書（別表1）'!I58:N58)</f>
        <v/>
      </c>
      <c r="J58" s="183"/>
      <c r="K58" s="183"/>
      <c r="L58" s="183"/>
      <c r="M58" s="183"/>
      <c r="N58" s="183"/>
      <c r="O58" s="42" t="s">
        <v>105</v>
      </c>
      <c r="P58" s="191"/>
      <c r="Q58" s="228"/>
      <c r="R58" s="230"/>
      <c r="S58" s="230"/>
      <c r="T58" s="233"/>
      <c r="U58" s="234"/>
      <c r="V58" s="217"/>
      <c r="W58" s="218"/>
      <c r="X58" s="218"/>
      <c r="Y58" s="220"/>
      <c r="Z58" s="429"/>
      <c r="AA58" s="420"/>
      <c r="AB58" s="420"/>
      <c r="AC58" s="421"/>
    </row>
    <row r="59" spans="1:31" ht="19.8" customHeight="1">
      <c r="A59" s="249"/>
      <c r="B59" s="246" t="s">
        <v>119</v>
      </c>
      <c r="C59" s="222"/>
      <c r="D59" s="222"/>
      <c r="E59" s="222"/>
      <c r="F59" s="222"/>
      <c r="G59" s="222"/>
      <c r="H59" s="223"/>
      <c r="I59" s="184" t="str">
        <f>IF('様式1_使用許可申請書（別表1）'!I59:N59="","",'様式1_使用許可申請書（別表1）'!I59:N59)</f>
        <v/>
      </c>
      <c r="J59" s="185"/>
      <c r="K59" s="185"/>
      <c r="L59" s="185"/>
      <c r="M59" s="185"/>
      <c r="N59" s="185"/>
      <c r="O59" s="41" t="s">
        <v>104</v>
      </c>
      <c r="P59" s="213" t="str">
        <f>IF(SUM('様式1_使用許可申請書（別表1）'!P59:Q60)=0,"",SUM('様式1_使用許可申請書（別表1）'!P59:Q60))</f>
        <v/>
      </c>
      <c r="Q59" s="227"/>
      <c r="R59" s="229" t="str">
        <f t="shared" ref="R59" si="21">IF(I59="","",SUM(I60,-I59,1))</f>
        <v/>
      </c>
      <c r="S59" s="229"/>
      <c r="T59" s="231">
        <v>500</v>
      </c>
      <c r="U59" s="232"/>
      <c r="V59" s="194" t="str">
        <f>IF(SUM('様式1_使用許可申請書（別表1）'!V59:X60)=0,"",SUM('様式1_使用許可申請書（別表1）'!V59:X60))</f>
        <v/>
      </c>
      <c r="W59" s="195"/>
      <c r="X59" s="195"/>
      <c r="Y59" s="176" t="s">
        <v>34</v>
      </c>
      <c r="Z59" s="428"/>
      <c r="AA59" s="422"/>
      <c r="AB59" s="422"/>
      <c r="AC59" s="423"/>
    </row>
    <row r="60" spans="1:31" ht="19.8" customHeight="1">
      <c r="A60" s="249"/>
      <c r="B60" s="224"/>
      <c r="C60" s="225"/>
      <c r="D60" s="225"/>
      <c r="E60" s="225"/>
      <c r="F60" s="225"/>
      <c r="G60" s="225"/>
      <c r="H60" s="226"/>
      <c r="I60" s="182" t="str">
        <f>IF('様式1_使用許可申請書（別表1）'!I60:N60="","",'様式1_使用許可申請書（別表1）'!I60:N60)</f>
        <v/>
      </c>
      <c r="J60" s="183"/>
      <c r="K60" s="183"/>
      <c r="L60" s="183"/>
      <c r="M60" s="183"/>
      <c r="N60" s="183"/>
      <c r="O60" s="42" t="s">
        <v>105</v>
      </c>
      <c r="P60" s="191"/>
      <c r="Q60" s="228"/>
      <c r="R60" s="230"/>
      <c r="S60" s="230"/>
      <c r="T60" s="233"/>
      <c r="U60" s="234"/>
      <c r="V60" s="217"/>
      <c r="W60" s="218"/>
      <c r="X60" s="218"/>
      <c r="Y60" s="220"/>
      <c r="Z60" s="429"/>
      <c r="AA60" s="420"/>
      <c r="AB60" s="420"/>
      <c r="AC60" s="421"/>
    </row>
    <row r="61" spans="1:31" ht="19.8" customHeight="1">
      <c r="A61" s="249"/>
      <c r="B61" s="246" t="s">
        <v>120</v>
      </c>
      <c r="C61" s="222"/>
      <c r="D61" s="222"/>
      <c r="E61" s="222"/>
      <c r="F61" s="222"/>
      <c r="G61" s="222"/>
      <c r="H61" s="223"/>
      <c r="I61" s="184" t="str">
        <f>IF('様式1_使用許可申請書（別表1）'!I61:N61="","",'様式1_使用許可申請書（別表1）'!I61:N61)</f>
        <v/>
      </c>
      <c r="J61" s="185"/>
      <c r="K61" s="185"/>
      <c r="L61" s="185"/>
      <c r="M61" s="185"/>
      <c r="N61" s="185"/>
      <c r="O61" s="41" t="s">
        <v>104</v>
      </c>
      <c r="P61" s="213" t="str">
        <f>IF(SUM('様式1_使用許可申請書（別表1）'!P61:Q62)=0,"",SUM('様式1_使用許可申請書（別表1）'!P61:Q62))</f>
        <v/>
      </c>
      <c r="Q61" s="227"/>
      <c r="R61" s="229" t="str">
        <f t="shared" ref="R61" si="22">IF(I61="","",SUM(I62,-I61,1))</f>
        <v/>
      </c>
      <c r="S61" s="229"/>
      <c r="T61" s="231">
        <v>500</v>
      </c>
      <c r="U61" s="232"/>
      <c r="V61" s="194" t="str">
        <f>IF(SUM('様式1_使用許可申請書（別表1）'!V61:X62)=0,"",SUM('様式1_使用許可申請書（別表1）'!V61:X62))</f>
        <v/>
      </c>
      <c r="W61" s="195"/>
      <c r="X61" s="195"/>
      <c r="Y61" s="176" t="s">
        <v>34</v>
      </c>
      <c r="Z61" s="428"/>
      <c r="AA61" s="422"/>
      <c r="AB61" s="422"/>
      <c r="AC61" s="423"/>
    </row>
    <row r="62" spans="1:31" ht="19.8" customHeight="1">
      <c r="A62" s="249"/>
      <c r="B62" s="224"/>
      <c r="C62" s="225"/>
      <c r="D62" s="225"/>
      <c r="E62" s="225"/>
      <c r="F62" s="225"/>
      <c r="G62" s="225"/>
      <c r="H62" s="226"/>
      <c r="I62" s="182" t="str">
        <f>IF('様式1_使用許可申請書（別表1）'!I62:N62="","",'様式1_使用許可申請書（別表1）'!I62:N62)</f>
        <v/>
      </c>
      <c r="J62" s="183"/>
      <c r="K62" s="183"/>
      <c r="L62" s="183"/>
      <c r="M62" s="183"/>
      <c r="N62" s="183"/>
      <c r="O62" s="42" t="s">
        <v>105</v>
      </c>
      <c r="P62" s="191"/>
      <c r="Q62" s="228"/>
      <c r="R62" s="230"/>
      <c r="S62" s="230"/>
      <c r="T62" s="233"/>
      <c r="U62" s="234"/>
      <c r="V62" s="217"/>
      <c r="W62" s="218"/>
      <c r="X62" s="218"/>
      <c r="Y62" s="220"/>
      <c r="Z62" s="429"/>
      <c r="AA62" s="420"/>
      <c r="AB62" s="420"/>
      <c r="AC62" s="421"/>
    </row>
    <row r="63" spans="1:31" ht="19.8" customHeight="1">
      <c r="A63" s="249"/>
      <c r="B63" s="246" t="s">
        <v>121</v>
      </c>
      <c r="C63" s="222"/>
      <c r="D63" s="222"/>
      <c r="E63" s="222"/>
      <c r="F63" s="222"/>
      <c r="G63" s="222"/>
      <c r="H63" s="223"/>
      <c r="I63" s="184" t="str">
        <f>IF('様式1_使用許可申請書（別表1）'!I63:N63="","",'様式1_使用許可申請書（別表1）'!I63:N63)</f>
        <v/>
      </c>
      <c r="J63" s="185"/>
      <c r="K63" s="185"/>
      <c r="L63" s="185"/>
      <c r="M63" s="185"/>
      <c r="N63" s="185"/>
      <c r="O63" s="41" t="s">
        <v>104</v>
      </c>
      <c r="P63" s="213" t="str">
        <f>IF(SUM('様式1_使用許可申請書（別表1）'!P63:Q64)=0,"",SUM('様式1_使用許可申請書（別表1）'!P63:Q64))</f>
        <v/>
      </c>
      <c r="Q63" s="227"/>
      <c r="R63" s="229" t="str">
        <f t="shared" ref="R63" si="23">IF(I63="","",SUM(I64,-I63,1))</f>
        <v/>
      </c>
      <c r="S63" s="229"/>
      <c r="T63" s="231">
        <v>200</v>
      </c>
      <c r="U63" s="232"/>
      <c r="V63" s="194" t="str">
        <f>IF(SUM('様式1_使用許可申請書（別表1）'!V63:X64)=0,"",SUM('様式1_使用許可申請書（別表1）'!V63:X64))</f>
        <v/>
      </c>
      <c r="W63" s="195"/>
      <c r="X63" s="195"/>
      <c r="Y63" s="176" t="s">
        <v>34</v>
      </c>
      <c r="Z63" s="428"/>
      <c r="AA63" s="422"/>
      <c r="AB63" s="422"/>
      <c r="AC63" s="423"/>
    </row>
    <row r="64" spans="1:31" ht="19.8" customHeight="1">
      <c r="A64" s="249"/>
      <c r="B64" s="224"/>
      <c r="C64" s="225"/>
      <c r="D64" s="225"/>
      <c r="E64" s="225"/>
      <c r="F64" s="225"/>
      <c r="G64" s="225"/>
      <c r="H64" s="226"/>
      <c r="I64" s="182" t="str">
        <f>IF('様式1_使用許可申請書（別表1）'!I64:N64="","",'様式1_使用許可申請書（別表1）'!I64:N64)</f>
        <v/>
      </c>
      <c r="J64" s="183"/>
      <c r="K64" s="183"/>
      <c r="L64" s="183"/>
      <c r="M64" s="183"/>
      <c r="N64" s="183"/>
      <c r="O64" s="42" t="s">
        <v>105</v>
      </c>
      <c r="P64" s="191"/>
      <c r="Q64" s="228"/>
      <c r="R64" s="230"/>
      <c r="S64" s="230"/>
      <c r="T64" s="233"/>
      <c r="U64" s="234"/>
      <c r="V64" s="217"/>
      <c r="W64" s="218"/>
      <c r="X64" s="218"/>
      <c r="Y64" s="220"/>
      <c r="Z64" s="429"/>
      <c r="AA64" s="420"/>
      <c r="AB64" s="420"/>
      <c r="AC64" s="421"/>
    </row>
    <row r="65" spans="1:29" ht="19.8" customHeight="1">
      <c r="A65" s="249"/>
      <c r="B65" s="246" t="s">
        <v>122</v>
      </c>
      <c r="C65" s="222"/>
      <c r="D65" s="222"/>
      <c r="E65" s="222"/>
      <c r="F65" s="222"/>
      <c r="G65" s="222"/>
      <c r="H65" s="223"/>
      <c r="I65" s="184" t="str">
        <f>IF('様式1_使用許可申請書（別表1）'!I65:N65="","",'様式1_使用許可申請書（別表1）'!I65:N65)</f>
        <v/>
      </c>
      <c r="J65" s="185"/>
      <c r="K65" s="185"/>
      <c r="L65" s="185"/>
      <c r="M65" s="185"/>
      <c r="N65" s="185"/>
      <c r="O65" s="41" t="s">
        <v>104</v>
      </c>
      <c r="P65" s="213" t="str">
        <f>IF(SUM('様式1_使用許可申請書（別表1）'!P65:Q66)=0,"",SUM('様式1_使用許可申請書（別表1）'!P65:Q66))</f>
        <v/>
      </c>
      <c r="Q65" s="227"/>
      <c r="R65" s="229" t="str">
        <f t="shared" ref="R65" si="24">IF(I65="","",SUM(I66,-I65,1))</f>
        <v/>
      </c>
      <c r="S65" s="229"/>
      <c r="T65" s="231">
        <v>100</v>
      </c>
      <c r="U65" s="232"/>
      <c r="V65" s="194" t="str">
        <f>IF(SUM('様式1_使用許可申請書（別表1）'!V65:X66)=0,"",SUM('様式1_使用許可申請書（別表1）'!V65:X66))</f>
        <v/>
      </c>
      <c r="W65" s="195"/>
      <c r="X65" s="195"/>
      <c r="Y65" s="176" t="s">
        <v>34</v>
      </c>
      <c r="Z65" s="428"/>
      <c r="AA65" s="422"/>
      <c r="AB65" s="422"/>
      <c r="AC65" s="423"/>
    </row>
    <row r="66" spans="1:29" ht="19.8" customHeight="1">
      <c r="A66" s="249"/>
      <c r="B66" s="224"/>
      <c r="C66" s="225"/>
      <c r="D66" s="225"/>
      <c r="E66" s="225"/>
      <c r="F66" s="225"/>
      <c r="G66" s="225"/>
      <c r="H66" s="226"/>
      <c r="I66" s="182" t="str">
        <f>IF('様式1_使用許可申請書（別表1）'!I66:N66="","",'様式1_使用許可申請書（別表1）'!I66:N66)</f>
        <v/>
      </c>
      <c r="J66" s="183"/>
      <c r="K66" s="183"/>
      <c r="L66" s="183"/>
      <c r="M66" s="183"/>
      <c r="N66" s="183"/>
      <c r="O66" s="42" t="s">
        <v>105</v>
      </c>
      <c r="P66" s="191"/>
      <c r="Q66" s="228"/>
      <c r="R66" s="230"/>
      <c r="S66" s="230"/>
      <c r="T66" s="233"/>
      <c r="U66" s="234"/>
      <c r="V66" s="217"/>
      <c r="W66" s="218"/>
      <c r="X66" s="218"/>
      <c r="Y66" s="220"/>
      <c r="Z66" s="429"/>
      <c r="AA66" s="420"/>
      <c r="AB66" s="420"/>
      <c r="AC66" s="421"/>
    </row>
    <row r="67" spans="1:29" ht="19.8" customHeight="1">
      <c r="A67" s="249"/>
      <c r="B67" s="246" t="s">
        <v>123</v>
      </c>
      <c r="C67" s="222"/>
      <c r="D67" s="222"/>
      <c r="E67" s="222"/>
      <c r="F67" s="222"/>
      <c r="G67" s="222"/>
      <c r="H67" s="223"/>
      <c r="I67" s="184" t="str">
        <f>IF('様式1_使用許可申請書（別表1）'!I67:N67="","",'様式1_使用許可申請書（別表1）'!I67:N67)</f>
        <v/>
      </c>
      <c r="J67" s="185"/>
      <c r="K67" s="185"/>
      <c r="L67" s="185"/>
      <c r="M67" s="185"/>
      <c r="N67" s="185"/>
      <c r="O67" s="41" t="s">
        <v>104</v>
      </c>
      <c r="P67" s="213" t="str">
        <f>IF(SUM('様式1_使用許可申請書（別表1）'!P67:Q68)=0,"",SUM('様式1_使用許可申請書（別表1）'!P67:Q68))</f>
        <v/>
      </c>
      <c r="Q67" s="227"/>
      <c r="R67" s="229" t="str">
        <f t="shared" ref="R67" si="25">IF(I67="","",SUM(I68,-I67,1))</f>
        <v/>
      </c>
      <c r="S67" s="229"/>
      <c r="T67" s="231">
        <v>200</v>
      </c>
      <c r="U67" s="232"/>
      <c r="V67" s="194" t="str">
        <f>IF(SUM('様式1_使用許可申請書（別表1）'!V67:X68)=0,"",SUM('様式1_使用許可申請書（別表1）'!V67:X68))</f>
        <v/>
      </c>
      <c r="W67" s="195"/>
      <c r="X67" s="195"/>
      <c r="Y67" s="176" t="s">
        <v>34</v>
      </c>
      <c r="Z67" s="428"/>
      <c r="AA67" s="422"/>
      <c r="AB67" s="422"/>
      <c r="AC67" s="423"/>
    </row>
    <row r="68" spans="1:29" ht="19.8" customHeight="1">
      <c r="A68" s="249"/>
      <c r="B68" s="224"/>
      <c r="C68" s="225"/>
      <c r="D68" s="225"/>
      <c r="E68" s="225"/>
      <c r="F68" s="225"/>
      <c r="G68" s="225"/>
      <c r="H68" s="226"/>
      <c r="I68" s="182" t="str">
        <f>IF('様式1_使用許可申請書（別表1）'!I68:N68="","",'様式1_使用許可申請書（別表1）'!I68:N68)</f>
        <v/>
      </c>
      <c r="J68" s="183"/>
      <c r="K68" s="183"/>
      <c r="L68" s="183"/>
      <c r="M68" s="183"/>
      <c r="N68" s="183"/>
      <c r="O68" s="42" t="s">
        <v>105</v>
      </c>
      <c r="P68" s="191"/>
      <c r="Q68" s="228"/>
      <c r="R68" s="230"/>
      <c r="S68" s="230"/>
      <c r="T68" s="233"/>
      <c r="U68" s="234"/>
      <c r="V68" s="217"/>
      <c r="W68" s="218"/>
      <c r="X68" s="218"/>
      <c r="Y68" s="220"/>
      <c r="Z68" s="429"/>
      <c r="AA68" s="420"/>
      <c r="AB68" s="420"/>
      <c r="AC68" s="421"/>
    </row>
    <row r="69" spans="1:29" ht="19.8" customHeight="1">
      <c r="A69" s="249"/>
      <c r="B69" s="246" t="s">
        <v>124</v>
      </c>
      <c r="C69" s="222"/>
      <c r="D69" s="222"/>
      <c r="E69" s="222"/>
      <c r="F69" s="222"/>
      <c r="G69" s="222"/>
      <c r="H69" s="223"/>
      <c r="I69" s="184" t="str">
        <f>IF('様式1_使用許可申請書（別表1）'!I69:N69="","",'様式1_使用許可申請書（別表1）'!I69:N69)</f>
        <v/>
      </c>
      <c r="J69" s="185"/>
      <c r="K69" s="185"/>
      <c r="L69" s="185"/>
      <c r="M69" s="185"/>
      <c r="N69" s="185"/>
      <c r="O69" s="41" t="s">
        <v>104</v>
      </c>
      <c r="P69" s="213" t="str">
        <f>IF(SUM('様式1_使用許可申請書（別表1）'!P69:Q70)=0,"",SUM('様式1_使用許可申請書（別表1）'!P69:Q70))</f>
        <v/>
      </c>
      <c r="Q69" s="227"/>
      <c r="R69" s="229" t="str">
        <f t="shared" ref="R69" si="26">IF(I69="","",SUM(I70,-I69,1))</f>
        <v/>
      </c>
      <c r="S69" s="229"/>
      <c r="T69" s="231">
        <v>3000</v>
      </c>
      <c r="U69" s="232"/>
      <c r="V69" s="194" t="str">
        <f>IF(SUM('様式1_使用許可申請書（別表1）'!V69:X70)=0,"",SUM('様式1_使用許可申請書（別表1）'!V69:X70))</f>
        <v/>
      </c>
      <c r="W69" s="195"/>
      <c r="X69" s="195"/>
      <c r="Y69" s="176" t="s">
        <v>34</v>
      </c>
      <c r="Z69" s="428"/>
      <c r="AA69" s="422"/>
      <c r="AB69" s="422"/>
      <c r="AC69" s="423"/>
    </row>
    <row r="70" spans="1:29" ht="19.8" customHeight="1">
      <c r="A70" s="249"/>
      <c r="B70" s="224"/>
      <c r="C70" s="225"/>
      <c r="D70" s="225"/>
      <c r="E70" s="225"/>
      <c r="F70" s="225"/>
      <c r="G70" s="225"/>
      <c r="H70" s="226"/>
      <c r="I70" s="182" t="str">
        <f>IF('様式1_使用許可申請書（別表1）'!I70:N70="","",'様式1_使用許可申請書（別表1）'!I70:N70)</f>
        <v/>
      </c>
      <c r="J70" s="183"/>
      <c r="K70" s="183"/>
      <c r="L70" s="183"/>
      <c r="M70" s="183"/>
      <c r="N70" s="183"/>
      <c r="O70" s="42" t="s">
        <v>105</v>
      </c>
      <c r="P70" s="191"/>
      <c r="Q70" s="228"/>
      <c r="R70" s="230"/>
      <c r="S70" s="230"/>
      <c r="T70" s="233"/>
      <c r="U70" s="234"/>
      <c r="V70" s="217"/>
      <c r="W70" s="218"/>
      <c r="X70" s="218"/>
      <c r="Y70" s="220"/>
      <c r="Z70" s="429"/>
      <c r="AA70" s="420"/>
      <c r="AB70" s="420"/>
      <c r="AC70" s="421"/>
    </row>
    <row r="71" spans="1:29" ht="19.8" customHeight="1">
      <c r="A71" s="249"/>
      <c r="B71" s="221" t="s">
        <v>125</v>
      </c>
      <c r="C71" s="222"/>
      <c r="D71" s="222"/>
      <c r="E71" s="222"/>
      <c r="F71" s="222"/>
      <c r="G71" s="222"/>
      <c r="H71" s="223"/>
      <c r="I71" s="184" t="str">
        <f>IF('様式1_使用許可申請書（別表1）'!I71:N71="","",'様式1_使用許可申請書（別表1）'!I71:N71)</f>
        <v/>
      </c>
      <c r="J71" s="185"/>
      <c r="K71" s="185"/>
      <c r="L71" s="185"/>
      <c r="M71" s="185"/>
      <c r="N71" s="185"/>
      <c r="O71" s="41" t="s">
        <v>104</v>
      </c>
      <c r="P71" s="213" t="str">
        <f>IF(SUM('様式1_使用許可申請書（別表1）'!P71:Q72)=0,"",SUM('様式1_使用許可申請書（別表1）'!P71:Q72))</f>
        <v/>
      </c>
      <c r="Q71" s="227"/>
      <c r="R71" s="229" t="str">
        <f t="shared" ref="R71" si="27">IF(I71="","",SUM(I72,-I71,1))</f>
        <v/>
      </c>
      <c r="S71" s="229"/>
      <c r="T71" s="231">
        <v>200</v>
      </c>
      <c r="U71" s="232"/>
      <c r="V71" s="194" t="str">
        <f>IF(SUM('様式1_使用許可申請書（別表1）'!V71:X72)=0,"",SUM('様式1_使用許可申請書（別表1）'!V71:X72))</f>
        <v/>
      </c>
      <c r="W71" s="195"/>
      <c r="X71" s="195"/>
      <c r="Y71" s="176" t="s">
        <v>34</v>
      </c>
      <c r="Z71" s="428"/>
      <c r="AA71" s="422"/>
      <c r="AB71" s="422"/>
      <c r="AC71" s="423"/>
    </row>
    <row r="72" spans="1:29" ht="19.8" customHeight="1">
      <c r="A72" s="249"/>
      <c r="B72" s="224"/>
      <c r="C72" s="225"/>
      <c r="D72" s="225"/>
      <c r="E72" s="225"/>
      <c r="F72" s="225"/>
      <c r="G72" s="225"/>
      <c r="H72" s="226"/>
      <c r="I72" s="182" t="str">
        <f>IF('様式1_使用許可申請書（別表1）'!I72:N72="","",'様式1_使用許可申請書（別表1）'!I72:N72)</f>
        <v/>
      </c>
      <c r="J72" s="183"/>
      <c r="K72" s="183"/>
      <c r="L72" s="183"/>
      <c r="M72" s="183"/>
      <c r="N72" s="183"/>
      <c r="O72" s="42" t="s">
        <v>105</v>
      </c>
      <c r="P72" s="191"/>
      <c r="Q72" s="228"/>
      <c r="R72" s="230"/>
      <c r="S72" s="230"/>
      <c r="T72" s="233"/>
      <c r="U72" s="234"/>
      <c r="V72" s="217"/>
      <c r="W72" s="218"/>
      <c r="X72" s="218"/>
      <c r="Y72" s="220"/>
      <c r="Z72" s="429"/>
      <c r="AA72" s="420"/>
      <c r="AB72" s="420"/>
      <c r="AC72" s="421"/>
    </row>
    <row r="73" spans="1:29" ht="19.8" customHeight="1">
      <c r="A73" s="249"/>
      <c r="B73" s="221" t="s">
        <v>148</v>
      </c>
      <c r="C73" s="222"/>
      <c r="D73" s="222"/>
      <c r="E73" s="222"/>
      <c r="F73" s="222"/>
      <c r="G73" s="222"/>
      <c r="H73" s="223"/>
      <c r="I73" s="184" t="str">
        <f>IF('様式1_使用許可申請書（別表1）'!I73:N73="","",'様式1_使用許可申請書（別表1）'!I73:N73)</f>
        <v/>
      </c>
      <c r="J73" s="185"/>
      <c r="K73" s="185"/>
      <c r="L73" s="185"/>
      <c r="M73" s="185"/>
      <c r="N73" s="185"/>
      <c r="O73" s="41" t="s">
        <v>104</v>
      </c>
      <c r="P73" s="213" t="str">
        <f>IF(SUM('様式1_使用許可申請書（別表1）'!P73:Q74)=0,"",SUM('様式1_使用許可申請書（別表1）'!P73:Q74))</f>
        <v/>
      </c>
      <c r="Q73" s="227"/>
      <c r="R73" s="229" t="str">
        <f t="shared" ref="R73" si="28">IF(I73="","",SUM(I74,-I73,1))</f>
        <v/>
      </c>
      <c r="S73" s="229"/>
      <c r="T73" s="231">
        <v>200</v>
      </c>
      <c r="U73" s="232"/>
      <c r="V73" s="194" t="str">
        <f>IF(SUM('様式1_使用許可申請書（別表1）'!V73:X74)=0,"",SUM('様式1_使用許可申請書（別表1）'!V73:X74))</f>
        <v/>
      </c>
      <c r="W73" s="195"/>
      <c r="X73" s="195"/>
      <c r="Y73" s="176" t="s">
        <v>34</v>
      </c>
      <c r="Z73" s="428"/>
      <c r="AA73" s="422"/>
      <c r="AB73" s="422"/>
      <c r="AC73" s="423"/>
    </row>
    <row r="74" spans="1:29" ht="19.8" customHeight="1">
      <c r="A74" s="249"/>
      <c r="B74" s="224"/>
      <c r="C74" s="225"/>
      <c r="D74" s="225"/>
      <c r="E74" s="225"/>
      <c r="F74" s="225"/>
      <c r="G74" s="225"/>
      <c r="H74" s="226"/>
      <c r="I74" s="182" t="str">
        <f>IF('様式1_使用許可申請書（別表1）'!I74:N74="","",'様式1_使用許可申請書（別表1）'!I74:N74)</f>
        <v/>
      </c>
      <c r="J74" s="183"/>
      <c r="K74" s="183"/>
      <c r="L74" s="183"/>
      <c r="M74" s="183"/>
      <c r="N74" s="183"/>
      <c r="O74" s="42" t="s">
        <v>105</v>
      </c>
      <c r="P74" s="191"/>
      <c r="Q74" s="228"/>
      <c r="R74" s="230"/>
      <c r="S74" s="230"/>
      <c r="T74" s="233"/>
      <c r="U74" s="234"/>
      <c r="V74" s="217"/>
      <c r="W74" s="218"/>
      <c r="X74" s="218"/>
      <c r="Y74" s="220"/>
      <c r="Z74" s="429"/>
      <c r="AA74" s="420"/>
      <c r="AB74" s="420"/>
      <c r="AC74" s="421"/>
    </row>
    <row r="75" spans="1:29" ht="19.8" customHeight="1">
      <c r="A75" s="249"/>
      <c r="B75" s="221" t="s">
        <v>126</v>
      </c>
      <c r="C75" s="222"/>
      <c r="D75" s="222"/>
      <c r="E75" s="222"/>
      <c r="F75" s="222"/>
      <c r="G75" s="222"/>
      <c r="H75" s="223"/>
      <c r="I75" s="184" t="str">
        <f>IF('様式1_使用許可申請書（別表1）'!I75:N75="","",'様式1_使用許可申請書（別表1）'!I75:N75)</f>
        <v/>
      </c>
      <c r="J75" s="185"/>
      <c r="K75" s="185"/>
      <c r="L75" s="185"/>
      <c r="M75" s="185"/>
      <c r="N75" s="185"/>
      <c r="O75" s="41" t="s">
        <v>104</v>
      </c>
      <c r="P75" s="213" t="str">
        <f>IF(SUM('様式1_使用許可申請書（別表1）'!P75:Q76)=0,"",SUM('様式1_使用許可申請書（別表1）'!P75:Q76))</f>
        <v/>
      </c>
      <c r="Q75" s="227"/>
      <c r="R75" s="229" t="str">
        <f t="shared" ref="R75" si="29">IF(I75="","",SUM(I76,-I75,1))</f>
        <v/>
      </c>
      <c r="S75" s="229"/>
      <c r="T75" s="231">
        <v>500</v>
      </c>
      <c r="U75" s="232"/>
      <c r="V75" s="194" t="str">
        <f>IF(SUM('様式1_使用許可申請書（別表1）'!V75:X76)=0,"",SUM('様式1_使用許可申請書（別表1）'!V75:X76))</f>
        <v/>
      </c>
      <c r="W75" s="195"/>
      <c r="X75" s="195"/>
      <c r="Y75" s="176" t="s">
        <v>34</v>
      </c>
      <c r="Z75" s="428"/>
      <c r="AA75" s="422"/>
      <c r="AB75" s="422"/>
      <c r="AC75" s="423"/>
    </row>
    <row r="76" spans="1:29" ht="19.8" customHeight="1">
      <c r="A76" s="249"/>
      <c r="B76" s="224"/>
      <c r="C76" s="225"/>
      <c r="D76" s="225"/>
      <c r="E76" s="225"/>
      <c r="F76" s="225"/>
      <c r="G76" s="225"/>
      <c r="H76" s="226"/>
      <c r="I76" s="182" t="str">
        <f>IF('様式1_使用許可申請書（別表1）'!I76:N76="","",'様式1_使用許可申請書（別表1）'!I76:N76)</f>
        <v/>
      </c>
      <c r="J76" s="183"/>
      <c r="K76" s="183"/>
      <c r="L76" s="183"/>
      <c r="M76" s="183"/>
      <c r="N76" s="183"/>
      <c r="O76" s="42" t="s">
        <v>105</v>
      </c>
      <c r="P76" s="191"/>
      <c r="Q76" s="228"/>
      <c r="R76" s="230"/>
      <c r="S76" s="230"/>
      <c r="T76" s="233"/>
      <c r="U76" s="234"/>
      <c r="V76" s="217"/>
      <c r="W76" s="218"/>
      <c r="X76" s="218"/>
      <c r="Y76" s="220"/>
      <c r="Z76" s="429"/>
      <c r="AA76" s="420"/>
      <c r="AB76" s="420"/>
      <c r="AC76" s="421"/>
    </row>
    <row r="77" spans="1:29" ht="19.8" customHeight="1">
      <c r="A77" s="249"/>
      <c r="B77" s="221" t="s">
        <v>127</v>
      </c>
      <c r="C77" s="222"/>
      <c r="D77" s="222"/>
      <c r="E77" s="222"/>
      <c r="F77" s="222"/>
      <c r="G77" s="222"/>
      <c r="H77" s="223"/>
      <c r="I77" s="184" t="str">
        <f>IF('様式1_使用許可申請書（別表1）'!I77:N77="","",'様式1_使用許可申請書（別表1）'!I77:N77)</f>
        <v/>
      </c>
      <c r="J77" s="185"/>
      <c r="K77" s="185"/>
      <c r="L77" s="185"/>
      <c r="M77" s="185"/>
      <c r="N77" s="185"/>
      <c r="O77" s="41" t="s">
        <v>104</v>
      </c>
      <c r="P77" s="213" t="str">
        <f>IF(SUM('様式1_使用許可申請書（別表1）'!P77:Q78)=0,"",SUM('様式1_使用許可申請書（別表1）'!P77:Q78))</f>
        <v/>
      </c>
      <c r="Q77" s="227"/>
      <c r="R77" s="229" t="str">
        <f t="shared" ref="R77" si="30">IF(I77="","",SUM(I78,-I77,1))</f>
        <v/>
      </c>
      <c r="S77" s="229"/>
      <c r="T77" s="231">
        <v>500</v>
      </c>
      <c r="U77" s="232"/>
      <c r="V77" s="194" t="str">
        <f>IF(SUM('様式1_使用許可申請書（別表1）'!V77:X78)=0,"",SUM('様式1_使用許可申請書（別表1）'!V77:X78))</f>
        <v/>
      </c>
      <c r="W77" s="195"/>
      <c r="X77" s="195"/>
      <c r="Y77" s="176" t="s">
        <v>34</v>
      </c>
      <c r="Z77" s="428"/>
      <c r="AA77" s="422"/>
      <c r="AB77" s="422"/>
      <c r="AC77" s="423"/>
    </row>
    <row r="78" spans="1:29" ht="19.8" customHeight="1">
      <c r="A78" s="249"/>
      <c r="B78" s="224"/>
      <c r="C78" s="225"/>
      <c r="D78" s="225"/>
      <c r="E78" s="225"/>
      <c r="F78" s="225"/>
      <c r="G78" s="225"/>
      <c r="H78" s="226"/>
      <c r="I78" s="182" t="str">
        <f>IF('様式1_使用許可申請書（別表1）'!I78:N78="","",'様式1_使用許可申請書（別表1）'!I78:N78)</f>
        <v/>
      </c>
      <c r="J78" s="183"/>
      <c r="K78" s="183"/>
      <c r="L78" s="183"/>
      <c r="M78" s="183"/>
      <c r="N78" s="183"/>
      <c r="O78" s="42" t="s">
        <v>105</v>
      </c>
      <c r="P78" s="191"/>
      <c r="Q78" s="228"/>
      <c r="R78" s="230"/>
      <c r="S78" s="230"/>
      <c r="T78" s="233"/>
      <c r="U78" s="234"/>
      <c r="V78" s="217"/>
      <c r="W78" s="218"/>
      <c r="X78" s="218"/>
      <c r="Y78" s="220"/>
      <c r="Z78" s="429"/>
      <c r="AA78" s="420"/>
      <c r="AB78" s="420"/>
      <c r="AC78" s="421"/>
    </row>
    <row r="79" spans="1:29" ht="19.8" customHeight="1">
      <c r="A79" s="249"/>
      <c r="B79" s="221" t="s">
        <v>128</v>
      </c>
      <c r="C79" s="222"/>
      <c r="D79" s="222"/>
      <c r="E79" s="222"/>
      <c r="F79" s="222"/>
      <c r="G79" s="222"/>
      <c r="H79" s="223"/>
      <c r="I79" s="184" t="str">
        <f>IF('様式1_使用許可申請書（別表1）'!I79:N79="","",'様式1_使用許可申請書（別表1）'!I79:N79)</f>
        <v/>
      </c>
      <c r="J79" s="185"/>
      <c r="K79" s="185"/>
      <c r="L79" s="185"/>
      <c r="M79" s="185"/>
      <c r="N79" s="185"/>
      <c r="O79" s="41" t="s">
        <v>104</v>
      </c>
      <c r="P79" s="213" t="str">
        <f>IF(SUM('様式1_使用許可申請書（別表1）'!P79:Q80)=0,"",SUM('様式1_使用許可申請書（別表1）'!P79:Q80))</f>
        <v/>
      </c>
      <c r="Q79" s="227"/>
      <c r="R79" s="229" t="str">
        <f t="shared" ref="R79" si="31">IF(I79="","",SUM(I80,-I79,1))</f>
        <v/>
      </c>
      <c r="S79" s="229"/>
      <c r="T79" s="231">
        <v>300</v>
      </c>
      <c r="U79" s="232"/>
      <c r="V79" s="194" t="str">
        <f>IF(SUM('様式1_使用許可申請書（別表1）'!V79:X80)=0,"",SUM('様式1_使用許可申請書（別表1）'!V79:X80))</f>
        <v/>
      </c>
      <c r="W79" s="195"/>
      <c r="X79" s="195"/>
      <c r="Y79" s="176" t="s">
        <v>34</v>
      </c>
      <c r="Z79" s="428"/>
      <c r="AA79" s="422"/>
      <c r="AB79" s="422"/>
      <c r="AC79" s="423"/>
    </row>
    <row r="80" spans="1:29" ht="19.8" customHeight="1" thickBot="1">
      <c r="A80" s="250"/>
      <c r="B80" s="224"/>
      <c r="C80" s="225"/>
      <c r="D80" s="225"/>
      <c r="E80" s="225"/>
      <c r="F80" s="225"/>
      <c r="G80" s="225"/>
      <c r="H80" s="226"/>
      <c r="I80" s="182" t="str">
        <f>IF('様式1_使用許可申請書（別表1）'!I80:N80="","",'様式1_使用許可申請書（別表1）'!I80:N80)</f>
        <v/>
      </c>
      <c r="J80" s="183"/>
      <c r="K80" s="183"/>
      <c r="L80" s="183"/>
      <c r="M80" s="183"/>
      <c r="N80" s="183"/>
      <c r="O80" s="42" t="s">
        <v>105</v>
      </c>
      <c r="P80" s="191"/>
      <c r="Q80" s="228"/>
      <c r="R80" s="230"/>
      <c r="S80" s="230"/>
      <c r="T80" s="233"/>
      <c r="U80" s="234"/>
      <c r="V80" s="196"/>
      <c r="W80" s="197"/>
      <c r="X80" s="197"/>
      <c r="Y80" s="177"/>
      <c r="Z80" s="429"/>
      <c r="AA80" s="420"/>
      <c r="AB80" s="420"/>
      <c r="AC80" s="421"/>
    </row>
    <row r="81" spans="1:29" ht="15.6" thickBo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9"/>
      <c r="U81" s="49"/>
      <c r="V81" s="48"/>
      <c r="W81" s="48"/>
      <c r="X81" s="48"/>
      <c r="Y81" s="48"/>
      <c r="Z81" s="48"/>
      <c r="AA81" s="48"/>
      <c r="AB81" s="48"/>
      <c r="AC81" s="48"/>
    </row>
    <row r="82" spans="1:29" ht="33.75" customHeight="1">
      <c r="A82" s="241" t="s">
        <v>129</v>
      </c>
      <c r="B82" s="201"/>
      <c r="C82" s="201"/>
      <c r="D82" s="201"/>
      <c r="E82" s="201"/>
      <c r="F82" s="201"/>
      <c r="G82" s="201"/>
      <c r="H82" s="201"/>
      <c r="I82" s="241" t="s">
        <v>26</v>
      </c>
      <c r="J82" s="201"/>
      <c r="K82" s="201"/>
      <c r="L82" s="201"/>
      <c r="M82" s="201"/>
      <c r="N82" s="201"/>
      <c r="O82" s="201"/>
      <c r="P82" s="242" t="s">
        <v>130</v>
      </c>
      <c r="Q82" s="201"/>
      <c r="R82" s="243" t="s">
        <v>131</v>
      </c>
      <c r="S82" s="244"/>
      <c r="T82" s="241" t="s">
        <v>28</v>
      </c>
      <c r="U82" s="245"/>
      <c r="V82" s="198" t="s">
        <v>29</v>
      </c>
      <c r="W82" s="199"/>
      <c r="X82" s="199"/>
      <c r="Y82" s="200"/>
      <c r="Z82" s="201" t="s">
        <v>132</v>
      </c>
      <c r="AA82" s="201"/>
      <c r="AB82" s="201"/>
      <c r="AC82" s="202"/>
    </row>
    <row r="83" spans="1:29" ht="19.8" customHeight="1">
      <c r="A83" s="203" t="s">
        <v>133</v>
      </c>
      <c r="B83" s="204"/>
      <c r="C83" s="204"/>
      <c r="D83" s="204"/>
      <c r="E83" s="204"/>
      <c r="F83" s="204"/>
      <c r="G83" s="204"/>
      <c r="H83" s="204"/>
      <c r="I83" s="209" t="str">
        <f>IF('様式1_使用許可申請書（別表1）'!I83:N83="","",'様式1_使用許可申請書（別表1）'!I83:N83)</f>
        <v/>
      </c>
      <c r="J83" s="210"/>
      <c r="K83" s="210"/>
      <c r="L83" s="210"/>
      <c r="M83" s="210"/>
      <c r="N83" s="210"/>
      <c r="O83" s="44" t="s">
        <v>104</v>
      </c>
      <c r="P83" s="211" t="str">
        <f>IF(I83="","",SUM(I84,-I83,1))</f>
        <v/>
      </c>
      <c r="Q83" s="212"/>
      <c r="R83" s="213" t="str">
        <f>IF(SUM('様式1_使用許可申請書（別表1）'!R83:S84)=0,"",SUM('様式1_使用許可申請書（別表1）'!R83:S84))</f>
        <v/>
      </c>
      <c r="S83" s="212"/>
      <c r="T83" s="213">
        <v>4500</v>
      </c>
      <c r="U83" s="214"/>
      <c r="V83" s="215" t="str">
        <f>IF(SUM('様式1_使用許可申請書（別表1）'!V83:X84)=0,"",SUM('様式1_使用許可申請書（別表1）'!V83:X84))</f>
        <v/>
      </c>
      <c r="W83" s="216"/>
      <c r="X83" s="216"/>
      <c r="Y83" s="219" t="s">
        <v>34</v>
      </c>
      <c r="Z83" s="433">
        <f>IF(SUM(R83)=0,0,ROUND(R83*1.4,0))</f>
        <v>0</v>
      </c>
      <c r="AA83" s="433"/>
      <c r="AB83" s="433"/>
      <c r="AC83" s="434"/>
    </row>
    <row r="84" spans="1:29" ht="19.8" customHeight="1">
      <c r="A84" s="205"/>
      <c r="B84" s="206"/>
      <c r="C84" s="206"/>
      <c r="D84" s="206"/>
      <c r="E84" s="206"/>
      <c r="F84" s="206"/>
      <c r="G84" s="206"/>
      <c r="H84" s="206"/>
      <c r="I84" s="182" t="str">
        <f>IF('様式1_使用許可申請書（別表1）'!I84:N84="","",'様式1_使用許可申請書（別表1）'!I84:N84)</f>
        <v/>
      </c>
      <c r="J84" s="183"/>
      <c r="K84" s="183"/>
      <c r="L84" s="183"/>
      <c r="M84" s="183"/>
      <c r="N84" s="183"/>
      <c r="O84" s="42" t="s">
        <v>105</v>
      </c>
      <c r="P84" s="188"/>
      <c r="Q84" s="189"/>
      <c r="R84" s="191"/>
      <c r="S84" s="189"/>
      <c r="T84" s="191"/>
      <c r="U84" s="193"/>
      <c r="V84" s="217"/>
      <c r="W84" s="218"/>
      <c r="X84" s="218"/>
      <c r="Y84" s="220"/>
      <c r="Z84" s="435"/>
      <c r="AA84" s="435"/>
      <c r="AB84" s="435"/>
      <c r="AC84" s="436"/>
    </row>
    <row r="85" spans="1:29" ht="19.8" customHeight="1">
      <c r="A85" s="205"/>
      <c r="B85" s="206"/>
      <c r="C85" s="206"/>
      <c r="D85" s="206"/>
      <c r="E85" s="206"/>
      <c r="F85" s="206"/>
      <c r="G85" s="206"/>
      <c r="H85" s="206"/>
      <c r="I85" s="184" t="str">
        <f>IF('様式1_使用許可申請書（別表1）'!I85:N85="","",'様式1_使用許可申請書（別表1）'!I85:N85)</f>
        <v/>
      </c>
      <c r="J85" s="185"/>
      <c r="K85" s="185"/>
      <c r="L85" s="185"/>
      <c r="M85" s="185"/>
      <c r="N85" s="185"/>
      <c r="O85" s="41" t="s">
        <v>104</v>
      </c>
      <c r="P85" s="186" t="str">
        <f>IF(I85="","",1)</f>
        <v/>
      </c>
      <c r="Q85" s="187"/>
      <c r="R85" s="190" t="str">
        <f>IF(SUM('様式1_使用許可申請書（別表1）'!R85:S86)=0,"",SUM('様式1_使用許可申請書（別表1）'!R85:S86))</f>
        <v/>
      </c>
      <c r="S85" s="187"/>
      <c r="T85" s="190">
        <v>80000</v>
      </c>
      <c r="U85" s="192"/>
      <c r="V85" s="194" t="str">
        <f>IF(SUM('様式1_使用許可申請書（別表1）'!V85:X86)=0,"",SUM('様式1_使用許可申請書（別表1）'!V85:X86))</f>
        <v/>
      </c>
      <c r="W85" s="195"/>
      <c r="X85" s="195"/>
      <c r="Y85" s="176" t="s">
        <v>34</v>
      </c>
      <c r="Z85" s="433">
        <f>IF(SUM(R85)=0,0,ROUND(R85*1.4,0))</f>
        <v>0</v>
      </c>
      <c r="AA85" s="433"/>
      <c r="AB85" s="433"/>
      <c r="AC85" s="434"/>
    </row>
    <row r="86" spans="1:29" ht="19.8" customHeight="1" thickBot="1">
      <c r="A86" s="207"/>
      <c r="B86" s="208"/>
      <c r="C86" s="208"/>
      <c r="D86" s="208"/>
      <c r="E86" s="208"/>
      <c r="F86" s="208"/>
      <c r="G86" s="208"/>
      <c r="H86" s="208"/>
      <c r="I86" s="182" t="str">
        <f>IF('様式1_使用許可申請書（別表1）'!I86:N86="","",'様式1_使用許可申請書（別表1）'!I86:N86)</f>
        <v/>
      </c>
      <c r="J86" s="183"/>
      <c r="K86" s="183"/>
      <c r="L86" s="183"/>
      <c r="M86" s="183"/>
      <c r="N86" s="183"/>
      <c r="O86" s="42" t="s">
        <v>105</v>
      </c>
      <c r="P86" s="188"/>
      <c r="Q86" s="189"/>
      <c r="R86" s="191"/>
      <c r="S86" s="189"/>
      <c r="T86" s="191"/>
      <c r="U86" s="193"/>
      <c r="V86" s="196"/>
      <c r="W86" s="197"/>
      <c r="X86" s="197"/>
      <c r="Y86" s="177"/>
      <c r="Z86" s="435"/>
      <c r="AA86" s="435"/>
      <c r="AB86" s="435"/>
      <c r="AC86" s="436"/>
    </row>
    <row r="87" spans="1:29" ht="30" customHeight="1">
      <c r="T87" s="51" t="s">
        <v>134</v>
      </c>
      <c r="U87" s="437">
        <f>SUM(V7:X52,V55:X80,V83:X86)</f>
        <v>0</v>
      </c>
      <c r="V87" s="437"/>
      <c r="W87" s="437"/>
      <c r="X87" s="437"/>
      <c r="Y87" s="14" t="s">
        <v>34</v>
      </c>
      <c r="Z87" s="13"/>
    </row>
    <row r="88" spans="1:29" ht="30" customHeight="1">
      <c r="T88" s="51" t="s">
        <v>153</v>
      </c>
      <c r="U88" s="437"/>
      <c r="V88" s="437"/>
      <c r="W88" s="437"/>
      <c r="X88" s="437"/>
      <c r="Y88" s="14" t="s">
        <v>34</v>
      </c>
      <c r="Z88" s="13"/>
    </row>
    <row r="89" spans="1:29" ht="30" customHeight="1">
      <c r="T89" s="51" t="s">
        <v>154</v>
      </c>
      <c r="U89" s="437">
        <f>SUM(U87,-U88)</f>
        <v>0</v>
      </c>
      <c r="V89" s="437"/>
      <c r="W89" s="437"/>
      <c r="X89" s="437"/>
      <c r="Y89" s="14" t="s">
        <v>34</v>
      </c>
      <c r="Z89" s="52" t="s">
        <v>156</v>
      </c>
    </row>
    <row r="90" spans="1:29" ht="15.6" thickBot="1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4"/>
      <c r="U90" s="55"/>
      <c r="V90" s="55"/>
      <c r="W90" s="55"/>
      <c r="X90" s="55"/>
      <c r="Y90" s="56"/>
      <c r="Z90" s="57"/>
      <c r="AA90" s="53"/>
      <c r="AB90" s="53"/>
      <c r="AC90" s="53"/>
    </row>
    <row r="91" spans="1:29" ht="15.6" thickTop="1">
      <c r="A91" s="383" t="s">
        <v>173</v>
      </c>
      <c r="B91" s="383"/>
      <c r="C91" s="383"/>
      <c r="D91" s="383"/>
      <c r="E91" s="383"/>
      <c r="F91" s="383"/>
      <c r="G91" s="383"/>
    </row>
    <row r="92" spans="1:29" ht="16.2">
      <c r="A92" s="384"/>
      <c r="B92" s="384"/>
      <c r="C92" s="384"/>
      <c r="D92" s="384"/>
      <c r="E92" s="384"/>
      <c r="F92" s="384"/>
      <c r="G92" s="384"/>
      <c r="T92" s="27" t="s">
        <v>174</v>
      </c>
      <c r="U92" s="337" t="e">
        <f>DATE(様式2_使用許可書!$R$4,様式2_使用許可書!$U$4,様式2_使用許可書!$W$4)</f>
        <v>#NUM!</v>
      </c>
      <c r="V92" s="337"/>
      <c r="W92" s="337"/>
      <c r="X92" s="337"/>
      <c r="Y92" s="337"/>
      <c r="Z92" s="23" t="s">
        <v>137</v>
      </c>
      <c r="AA92" s="385">
        <f>SUM(様式2_使用許可書!V3)</f>
        <v>0</v>
      </c>
      <c r="AB92" s="385"/>
      <c r="AC92" s="24" t="s">
        <v>138</v>
      </c>
    </row>
    <row r="93" spans="1:29" ht="24.6">
      <c r="A93" s="386">
        <f>様式1_使用許可申請書!O7</f>
        <v>0</v>
      </c>
      <c r="B93" s="386"/>
      <c r="C93" s="386"/>
      <c r="D93" s="386"/>
      <c r="E93" s="386"/>
      <c r="F93" s="386"/>
      <c r="G93" s="386"/>
      <c r="H93" s="386"/>
      <c r="I93" s="386"/>
      <c r="J93" s="386"/>
      <c r="K93" s="386"/>
      <c r="L93" s="386"/>
      <c r="M93" s="386"/>
      <c r="N93" s="386"/>
      <c r="O93" s="386"/>
      <c r="P93" s="386"/>
      <c r="Q93" s="58" t="s">
        <v>157</v>
      </c>
    </row>
    <row r="94" spans="1:29" ht="9" customHeight="1"/>
    <row r="95" spans="1:29" ht="21" customHeight="1">
      <c r="A95" t="s">
        <v>158</v>
      </c>
    </row>
    <row r="96" spans="1:29" ht="18" customHeight="1">
      <c r="A96" s="362" t="s">
        <v>159</v>
      </c>
      <c r="B96" s="363"/>
      <c r="C96" s="363"/>
      <c r="D96" s="364"/>
      <c r="E96" s="374">
        <f>SUM(U89)</f>
        <v>0</v>
      </c>
      <c r="F96" s="375"/>
      <c r="G96" s="375"/>
      <c r="H96" s="375"/>
      <c r="I96" s="375"/>
      <c r="J96" s="375"/>
      <c r="K96" s="375"/>
      <c r="L96" s="375"/>
      <c r="M96" s="375"/>
      <c r="N96" s="375"/>
      <c r="O96" s="375"/>
      <c r="P96" s="376"/>
      <c r="S96" t="s">
        <v>161</v>
      </c>
    </row>
    <row r="97" spans="1:29" ht="18" customHeight="1">
      <c r="A97" s="356"/>
      <c r="B97" s="357"/>
      <c r="C97" s="357"/>
      <c r="D97" s="358"/>
      <c r="E97" s="377"/>
      <c r="F97" s="378"/>
      <c r="G97" s="378"/>
      <c r="H97" s="378"/>
      <c r="I97" s="378"/>
      <c r="J97" s="378"/>
      <c r="K97" s="378"/>
      <c r="L97" s="378"/>
      <c r="M97" s="378"/>
      <c r="N97" s="378"/>
      <c r="O97" s="378"/>
      <c r="P97" s="379"/>
      <c r="S97" t="s">
        <v>162</v>
      </c>
    </row>
    <row r="98" spans="1:29" ht="18" customHeight="1">
      <c r="A98" s="365"/>
      <c r="B98" s="366"/>
      <c r="C98" s="366"/>
      <c r="D98" s="367"/>
      <c r="E98" s="380"/>
      <c r="F98" s="381"/>
      <c r="G98" s="381"/>
      <c r="H98" s="381"/>
      <c r="I98" s="381"/>
      <c r="J98" s="381"/>
      <c r="K98" s="381"/>
      <c r="L98" s="381"/>
      <c r="M98" s="381"/>
      <c r="N98" s="381"/>
      <c r="O98" s="381"/>
      <c r="P98" s="382"/>
      <c r="S98" t="s">
        <v>164</v>
      </c>
    </row>
    <row r="99" spans="1:29" ht="18" customHeight="1">
      <c r="A99" s="356" t="s">
        <v>160</v>
      </c>
      <c r="B99" s="357"/>
      <c r="C99" s="357"/>
      <c r="D99" s="358"/>
      <c r="E99" s="368"/>
      <c r="F99" s="369"/>
      <c r="G99" s="369"/>
      <c r="H99" s="369"/>
      <c r="I99" s="369"/>
      <c r="J99" s="369"/>
      <c r="K99" s="369"/>
      <c r="L99" s="369"/>
      <c r="M99" s="369"/>
      <c r="N99" s="369"/>
      <c r="O99" s="369"/>
      <c r="P99" s="370"/>
      <c r="S99" t="s">
        <v>165</v>
      </c>
    </row>
    <row r="100" spans="1:29" ht="18" customHeight="1">
      <c r="A100" s="359"/>
      <c r="B100" s="360"/>
      <c r="C100" s="360"/>
      <c r="D100" s="361"/>
      <c r="E100" s="371"/>
      <c r="F100" s="372"/>
      <c r="G100" s="372"/>
      <c r="H100" s="372"/>
      <c r="I100" s="372"/>
      <c r="J100" s="372"/>
      <c r="K100" s="372"/>
      <c r="L100" s="372"/>
      <c r="M100" s="372"/>
      <c r="N100" s="372"/>
      <c r="O100" s="372"/>
      <c r="P100" s="373"/>
      <c r="S100" t="s">
        <v>166</v>
      </c>
    </row>
    <row r="101" spans="1:29" ht="18" customHeight="1">
      <c r="S101" t="s">
        <v>167</v>
      </c>
    </row>
    <row r="102" spans="1:29" ht="18" customHeight="1">
      <c r="A102" s="362" t="s">
        <v>169</v>
      </c>
      <c r="B102" s="363"/>
      <c r="C102" s="363"/>
      <c r="D102" s="364"/>
      <c r="E102" s="387" t="s">
        <v>172</v>
      </c>
      <c r="F102" s="388"/>
      <c r="G102" s="388"/>
      <c r="H102" s="388"/>
      <c r="I102" s="388"/>
      <c r="J102" s="388"/>
      <c r="K102" s="388"/>
      <c r="L102" s="388"/>
      <c r="M102" s="388"/>
      <c r="N102" s="388"/>
      <c r="O102" s="388"/>
      <c r="P102" s="389"/>
      <c r="S102" s="167" t="s">
        <v>168</v>
      </c>
      <c r="T102" s="167"/>
      <c r="U102" s="174"/>
      <c r="V102" s="174"/>
      <c r="W102" s="174"/>
      <c r="X102" s="174"/>
    </row>
    <row r="103" spans="1:29" ht="18" customHeight="1">
      <c r="A103" s="356"/>
      <c r="B103" s="357"/>
      <c r="C103" s="357"/>
      <c r="D103" s="358"/>
      <c r="E103" s="82" t="s">
        <v>163</v>
      </c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4"/>
      <c r="S103" s="399" t="s">
        <v>175</v>
      </c>
      <c r="T103" s="390"/>
      <c r="U103" s="391"/>
      <c r="V103" s="391"/>
      <c r="W103" s="391"/>
      <c r="X103" s="391"/>
      <c r="Y103" s="391"/>
      <c r="Z103" s="391"/>
      <c r="AA103" s="391"/>
      <c r="AB103" s="391"/>
      <c r="AC103" s="392"/>
    </row>
    <row r="104" spans="1:29" ht="18" customHeight="1">
      <c r="A104" s="356"/>
      <c r="B104" s="357"/>
      <c r="C104" s="357"/>
      <c r="D104" s="358"/>
      <c r="E104" s="82" t="s">
        <v>170</v>
      </c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4"/>
      <c r="S104" s="400"/>
      <c r="T104" s="393"/>
      <c r="U104" s="394"/>
      <c r="V104" s="394"/>
      <c r="W104" s="394"/>
      <c r="X104" s="394"/>
      <c r="Y104" s="394"/>
      <c r="Z104" s="394"/>
      <c r="AA104" s="394"/>
      <c r="AB104" s="394"/>
      <c r="AC104" s="395"/>
    </row>
    <row r="105" spans="1:29" ht="18" customHeight="1">
      <c r="A105" s="359"/>
      <c r="B105" s="360"/>
      <c r="C105" s="360"/>
      <c r="D105" s="361"/>
      <c r="E105" s="85" t="s">
        <v>171</v>
      </c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7"/>
      <c r="S105" s="401"/>
      <c r="T105" s="396"/>
      <c r="U105" s="397"/>
      <c r="V105" s="397"/>
      <c r="W105" s="397"/>
      <c r="X105" s="397"/>
      <c r="Y105" s="397"/>
      <c r="Z105" s="397"/>
      <c r="AA105" s="397"/>
      <c r="AB105" s="397"/>
      <c r="AC105" s="398"/>
    </row>
  </sheetData>
  <mergeCells count="479">
    <mergeCell ref="AE51:AE52"/>
    <mergeCell ref="AE29:AE30"/>
    <mergeCell ref="AE31:AE32"/>
    <mergeCell ref="AE33:AE34"/>
    <mergeCell ref="AE35:AE36"/>
    <mergeCell ref="AE37:AE38"/>
    <mergeCell ref="AE39:AE40"/>
    <mergeCell ref="AE41:AE42"/>
    <mergeCell ref="AE45:AE46"/>
    <mergeCell ref="AE47:AE48"/>
    <mergeCell ref="AE19:AE20"/>
    <mergeCell ref="I20:N20"/>
    <mergeCell ref="O20:P20"/>
    <mergeCell ref="A21:H22"/>
    <mergeCell ref="I21:N21"/>
    <mergeCell ref="O21:P21"/>
    <mergeCell ref="R21:R22"/>
    <mergeCell ref="S21:S22"/>
    <mergeCell ref="T21:U22"/>
    <mergeCell ref="V21:X22"/>
    <mergeCell ref="Y21:Y22"/>
    <mergeCell ref="AE21:AE22"/>
    <mergeCell ref="I22:N22"/>
    <mergeCell ref="O22:P22"/>
    <mergeCell ref="Z19:AC20"/>
    <mergeCell ref="Z21:AC22"/>
    <mergeCell ref="A19:H20"/>
    <mergeCell ref="I19:N19"/>
    <mergeCell ref="O19:P19"/>
    <mergeCell ref="R19:R20"/>
    <mergeCell ref="S19:S20"/>
    <mergeCell ref="T19:U20"/>
    <mergeCell ref="V19:X20"/>
    <mergeCell ref="Y19:Y20"/>
    <mergeCell ref="U87:X87"/>
    <mergeCell ref="I84:N84"/>
    <mergeCell ref="I85:N85"/>
    <mergeCell ref="P85:Q86"/>
    <mergeCell ref="R85:S86"/>
    <mergeCell ref="T85:U86"/>
    <mergeCell ref="V85:X86"/>
    <mergeCell ref="U88:X88"/>
    <mergeCell ref="U89:X89"/>
    <mergeCell ref="Z82:AC82"/>
    <mergeCell ref="A83:H86"/>
    <mergeCell ref="I83:N83"/>
    <mergeCell ref="P83:Q84"/>
    <mergeCell ref="R83:S84"/>
    <mergeCell ref="T83:U84"/>
    <mergeCell ref="V83:X84"/>
    <mergeCell ref="Y83:Y84"/>
    <mergeCell ref="Z83:AC84"/>
    <mergeCell ref="Y85:Y86"/>
    <mergeCell ref="Z85:AC86"/>
    <mergeCell ref="I86:N86"/>
    <mergeCell ref="A82:H82"/>
    <mergeCell ref="I82:O82"/>
    <mergeCell ref="P82:Q82"/>
    <mergeCell ref="R82:S82"/>
    <mergeCell ref="T82:U82"/>
    <mergeCell ref="V82:Y82"/>
    <mergeCell ref="Z77:AC78"/>
    <mergeCell ref="I78:N78"/>
    <mergeCell ref="B79:H80"/>
    <mergeCell ref="I79:N79"/>
    <mergeCell ref="P79:Q80"/>
    <mergeCell ref="R79:S80"/>
    <mergeCell ref="T79:U80"/>
    <mergeCell ref="V79:X80"/>
    <mergeCell ref="Y79:Y80"/>
    <mergeCell ref="Z79:AC80"/>
    <mergeCell ref="B77:H78"/>
    <mergeCell ref="I77:N77"/>
    <mergeCell ref="P77:Q78"/>
    <mergeCell ref="R77:S78"/>
    <mergeCell ref="T77:U78"/>
    <mergeCell ref="V77:X78"/>
    <mergeCell ref="Y77:Y78"/>
    <mergeCell ref="I80:N80"/>
    <mergeCell ref="Z73:AC74"/>
    <mergeCell ref="I74:N74"/>
    <mergeCell ref="B75:H76"/>
    <mergeCell ref="I75:N75"/>
    <mergeCell ref="P75:Q76"/>
    <mergeCell ref="R75:S76"/>
    <mergeCell ref="T75:U76"/>
    <mergeCell ref="V75:X76"/>
    <mergeCell ref="Y75:Y76"/>
    <mergeCell ref="Z75:AC76"/>
    <mergeCell ref="I76:N76"/>
    <mergeCell ref="B73:H74"/>
    <mergeCell ref="I73:N73"/>
    <mergeCell ref="P73:Q74"/>
    <mergeCell ref="R73:S74"/>
    <mergeCell ref="T73:U74"/>
    <mergeCell ref="V73:X74"/>
    <mergeCell ref="Y73:Y74"/>
    <mergeCell ref="Z69:AC70"/>
    <mergeCell ref="I70:N70"/>
    <mergeCell ref="B71:H72"/>
    <mergeCell ref="I71:N71"/>
    <mergeCell ref="P71:Q72"/>
    <mergeCell ref="R71:S72"/>
    <mergeCell ref="T71:U72"/>
    <mergeCell ref="V71:X72"/>
    <mergeCell ref="Y71:Y72"/>
    <mergeCell ref="Z71:AC72"/>
    <mergeCell ref="B69:H70"/>
    <mergeCell ref="I69:N69"/>
    <mergeCell ref="P69:Q70"/>
    <mergeCell ref="R69:S70"/>
    <mergeCell ref="T69:U70"/>
    <mergeCell ref="V69:X70"/>
    <mergeCell ref="Y69:Y70"/>
    <mergeCell ref="I72:N72"/>
    <mergeCell ref="B67:H68"/>
    <mergeCell ref="I67:N67"/>
    <mergeCell ref="P67:Q68"/>
    <mergeCell ref="R67:S68"/>
    <mergeCell ref="T67:U68"/>
    <mergeCell ref="V67:X68"/>
    <mergeCell ref="Y67:Y68"/>
    <mergeCell ref="Z67:AC68"/>
    <mergeCell ref="I68:N68"/>
    <mergeCell ref="I64:N64"/>
    <mergeCell ref="B65:H66"/>
    <mergeCell ref="I65:N65"/>
    <mergeCell ref="P65:Q66"/>
    <mergeCell ref="R65:S66"/>
    <mergeCell ref="T65:U66"/>
    <mergeCell ref="Z61:AC62"/>
    <mergeCell ref="I62:N62"/>
    <mergeCell ref="B63:H64"/>
    <mergeCell ref="I63:N63"/>
    <mergeCell ref="P63:Q64"/>
    <mergeCell ref="R63:S64"/>
    <mergeCell ref="T63:U64"/>
    <mergeCell ref="V63:X64"/>
    <mergeCell ref="Y63:Y64"/>
    <mergeCell ref="Z63:AC64"/>
    <mergeCell ref="V65:X66"/>
    <mergeCell ref="Y65:Y66"/>
    <mergeCell ref="Z65:AC66"/>
    <mergeCell ref="I66:N66"/>
    <mergeCell ref="T59:U60"/>
    <mergeCell ref="V59:X60"/>
    <mergeCell ref="Y59:Y60"/>
    <mergeCell ref="Z59:AC60"/>
    <mergeCell ref="I60:N60"/>
    <mergeCell ref="B61:H62"/>
    <mergeCell ref="I61:N61"/>
    <mergeCell ref="P61:Q62"/>
    <mergeCell ref="R61:S62"/>
    <mergeCell ref="T61:U62"/>
    <mergeCell ref="V61:X62"/>
    <mergeCell ref="Y61:Y62"/>
    <mergeCell ref="Z54:AC54"/>
    <mergeCell ref="A55:A80"/>
    <mergeCell ref="B55:H56"/>
    <mergeCell ref="I55:N55"/>
    <mergeCell ref="P55:Q56"/>
    <mergeCell ref="R55:S56"/>
    <mergeCell ref="T55:U56"/>
    <mergeCell ref="V55:X56"/>
    <mergeCell ref="Y55:Y56"/>
    <mergeCell ref="Z55:AC56"/>
    <mergeCell ref="A54:H54"/>
    <mergeCell ref="I54:O54"/>
    <mergeCell ref="P54:Q54"/>
    <mergeCell ref="R54:S54"/>
    <mergeCell ref="T54:U54"/>
    <mergeCell ref="V54:Y54"/>
    <mergeCell ref="V57:X58"/>
    <mergeCell ref="Y57:Y58"/>
    <mergeCell ref="Z57:AC58"/>
    <mergeCell ref="I58:N58"/>
    <mergeCell ref="B59:H60"/>
    <mergeCell ref="I59:N59"/>
    <mergeCell ref="P59:Q60"/>
    <mergeCell ref="R59:S60"/>
    <mergeCell ref="A51:H52"/>
    <mergeCell ref="I51:N51"/>
    <mergeCell ref="O51:P51"/>
    <mergeCell ref="R51:R52"/>
    <mergeCell ref="S51:S52"/>
    <mergeCell ref="T51:U52"/>
    <mergeCell ref="I56:N56"/>
    <mergeCell ref="B57:H58"/>
    <mergeCell ref="I57:N57"/>
    <mergeCell ref="P57:Q58"/>
    <mergeCell ref="R57:S58"/>
    <mergeCell ref="T57:U58"/>
    <mergeCell ref="Y47:Y48"/>
    <mergeCell ref="I48:N48"/>
    <mergeCell ref="O48:P48"/>
    <mergeCell ref="V51:X52"/>
    <mergeCell ref="Y51:Y52"/>
    <mergeCell ref="Z51:AA52"/>
    <mergeCell ref="AB51:AC52"/>
    <mergeCell ref="I52:N52"/>
    <mergeCell ref="O52:P52"/>
    <mergeCell ref="B49:H50"/>
    <mergeCell ref="I49:N49"/>
    <mergeCell ref="O49:P49"/>
    <mergeCell ref="R49:R50"/>
    <mergeCell ref="S49:S50"/>
    <mergeCell ref="V45:X46"/>
    <mergeCell ref="Y45:Y46"/>
    <mergeCell ref="Z45:AC48"/>
    <mergeCell ref="I46:N46"/>
    <mergeCell ref="O46:P46"/>
    <mergeCell ref="B47:H48"/>
    <mergeCell ref="I47:N47"/>
    <mergeCell ref="O47:P47"/>
    <mergeCell ref="R47:R48"/>
    <mergeCell ref="S47:S48"/>
    <mergeCell ref="T49:U50"/>
    <mergeCell ref="V49:X50"/>
    <mergeCell ref="Y49:Y50"/>
    <mergeCell ref="Z49:AB50"/>
    <mergeCell ref="AC49:AC50"/>
    <mergeCell ref="I50:N50"/>
    <mergeCell ref="O50:P50"/>
    <mergeCell ref="T47:U48"/>
    <mergeCell ref="V47:X48"/>
    <mergeCell ref="AF43:AF44"/>
    <mergeCell ref="AG43:AG44"/>
    <mergeCell ref="I44:N44"/>
    <mergeCell ref="O44:P44"/>
    <mergeCell ref="B45:H46"/>
    <mergeCell ref="I45:N45"/>
    <mergeCell ref="O45:P45"/>
    <mergeCell ref="R45:R46"/>
    <mergeCell ref="S45:S46"/>
    <mergeCell ref="T45:U46"/>
    <mergeCell ref="T43:U44"/>
    <mergeCell ref="V43:X44"/>
    <mergeCell ref="Y43:Y44"/>
    <mergeCell ref="AE43:AE44"/>
    <mergeCell ref="Z43:AC44"/>
    <mergeCell ref="V41:X42"/>
    <mergeCell ref="Y41:Y42"/>
    <mergeCell ref="Z41:AC42"/>
    <mergeCell ref="I42:N42"/>
    <mergeCell ref="O42:P42"/>
    <mergeCell ref="C43:H44"/>
    <mergeCell ref="I43:N43"/>
    <mergeCell ref="O43:P43"/>
    <mergeCell ref="R43:R44"/>
    <mergeCell ref="S43:S44"/>
    <mergeCell ref="C41:H42"/>
    <mergeCell ref="I41:N41"/>
    <mergeCell ref="O41:P41"/>
    <mergeCell ref="R41:R42"/>
    <mergeCell ref="S41:S42"/>
    <mergeCell ref="T41:U42"/>
    <mergeCell ref="T39:U40"/>
    <mergeCell ref="V39:X40"/>
    <mergeCell ref="Y39:Y40"/>
    <mergeCell ref="Z39:AC40"/>
    <mergeCell ref="I40:N40"/>
    <mergeCell ref="O40:P40"/>
    <mergeCell ref="V37:X38"/>
    <mergeCell ref="Y37:Y38"/>
    <mergeCell ref="Z37:AC38"/>
    <mergeCell ref="I38:N38"/>
    <mergeCell ref="O38:P38"/>
    <mergeCell ref="T37:U38"/>
    <mergeCell ref="C39:H40"/>
    <mergeCell ref="I39:N39"/>
    <mergeCell ref="O39:P39"/>
    <mergeCell ref="R39:R40"/>
    <mergeCell ref="S39:S40"/>
    <mergeCell ref="C37:H38"/>
    <mergeCell ref="I37:N37"/>
    <mergeCell ref="O37:P37"/>
    <mergeCell ref="R37:R38"/>
    <mergeCell ref="S37:S38"/>
    <mergeCell ref="T35:U36"/>
    <mergeCell ref="V35:X36"/>
    <mergeCell ref="Y35:Y36"/>
    <mergeCell ref="Z35:AC36"/>
    <mergeCell ref="I36:N36"/>
    <mergeCell ref="O36:P36"/>
    <mergeCell ref="V33:X34"/>
    <mergeCell ref="Y33:Y34"/>
    <mergeCell ref="Z33:AC34"/>
    <mergeCell ref="I34:N34"/>
    <mergeCell ref="O34:P34"/>
    <mergeCell ref="T33:U34"/>
    <mergeCell ref="C35:H36"/>
    <mergeCell ref="I35:N35"/>
    <mergeCell ref="O35:P35"/>
    <mergeCell ref="R35:R36"/>
    <mergeCell ref="S35:S36"/>
    <mergeCell ref="C33:H34"/>
    <mergeCell ref="I33:N33"/>
    <mergeCell ref="O33:P33"/>
    <mergeCell ref="R33:R34"/>
    <mergeCell ref="S33:S34"/>
    <mergeCell ref="Z31:AC32"/>
    <mergeCell ref="I32:N32"/>
    <mergeCell ref="O32:P32"/>
    <mergeCell ref="V29:X30"/>
    <mergeCell ref="Y29:Y30"/>
    <mergeCell ref="Z29:AC30"/>
    <mergeCell ref="I30:N30"/>
    <mergeCell ref="O30:P30"/>
    <mergeCell ref="T29:U30"/>
    <mergeCell ref="R31:R32"/>
    <mergeCell ref="S31:S32"/>
    <mergeCell ref="C29:H30"/>
    <mergeCell ref="I29:N29"/>
    <mergeCell ref="O29:P29"/>
    <mergeCell ref="R29:R30"/>
    <mergeCell ref="S29:S30"/>
    <mergeCell ref="T31:U32"/>
    <mergeCell ref="V31:X32"/>
    <mergeCell ref="V27:X28"/>
    <mergeCell ref="Y27:Y28"/>
    <mergeCell ref="Y31:Y32"/>
    <mergeCell ref="Z27:AC28"/>
    <mergeCell ref="I28:N28"/>
    <mergeCell ref="O28:P28"/>
    <mergeCell ref="V25:X26"/>
    <mergeCell ref="Y25:Y26"/>
    <mergeCell ref="Z25:AC26"/>
    <mergeCell ref="I26:N26"/>
    <mergeCell ref="O26:P26"/>
    <mergeCell ref="AF23:AF24"/>
    <mergeCell ref="AE25:AE26"/>
    <mergeCell ref="AE27:AE28"/>
    <mergeCell ref="AG23:AG24"/>
    <mergeCell ref="I24:N24"/>
    <mergeCell ref="O24:P24"/>
    <mergeCell ref="C25:H26"/>
    <mergeCell ref="I25:N25"/>
    <mergeCell ref="O25:P25"/>
    <mergeCell ref="R25:R26"/>
    <mergeCell ref="S25:S26"/>
    <mergeCell ref="T25:U26"/>
    <mergeCell ref="T23:U24"/>
    <mergeCell ref="V23:X24"/>
    <mergeCell ref="Y23:Y24"/>
    <mergeCell ref="AE23:AE24"/>
    <mergeCell ref="Z23:AC24"/>
    <mergeCell ref="I18:N18"/>
    <mergeCell ref="O18:P18"/>
    <mergeCell ref="T18:U18"/>
    <mergeCell ref="A23:A50"/>
    <mergeCell ref="B23:H24"/>
    <mergeCell ref="I23:N23"/>
    <mergeCell ref="O23:P23"/>
    <mergeCell ref="R23:R24"/>
    <mergeCell ref="S23:S24"/>
    <mergeCell ref="C17:H18"/>
    <mergeCell ref="I17:N17"/>
    <mergeCell ref="O17:P17"/>
    <mergeCell ref="R17:R18"/>
    <mergeCell ref="S17:S18"/>
    <mergeCell ref="T17:U17"/>
    <mergeCell ref="C27:H28"/>
    <mergeCell ref="I27:N27"/>
    <mergeCell ref="O27:P27"/>
    <mergeCell ref="R27:R28"/>
    <mergeCell ref="S27:S28"/>
    <mergeCell ref="T27:U28"/>
    <mergeCell ref="C31:H32"/>
    <mergeCell ref="I31:N31"/>
    <mergeCell ref="O31:P31"/>
    <mergeCell ref="V15:X16"/>
    <mergeCell ref="Y15:Y16"/>
    <mergeCell ref="Z15:AC18"/>
    <mergeCell ref="AE15:AE16"/>
    <mergeCell ref="AF15:AF16"/>
    <mergeCell ref="AG15:AG16"/>
    <mergeCell ref="V17:X18"/>
    <mergeCell ref="Y17:Y18"/>
    <mergeCell ref="AE17:AE18"/>
    <mergeCell ref="AF17:AF18"/>
    <mergeCell ref="AG17:AG18"/>
    <mergeCell ref="AE13:AE14"/>
    <mergeCell ref="AF13:AF14"/>
    <mergeCell ref="AG13:AG14"/>
    <mergeCell ref="I14:N14"/>
    <mergeCell ref="O14:P14"/>
    <mergeCell ref="T14:U14"/>
    <mergeCell ref="Z13:AC14"/>
    <mergeCell ref="S13:S14"/>
    <mergeCell ref="T13:U13"/>
    <mergeCell ref="V13:X14"/>
    <mergeCell ref="Y13:Y14"/>
    <mergeCell ref="I12:N12"/>
    <mergeCell ref="O12:P12"/>
    <mergeCell ref="T12:U12"/>
    <mergeCell ref="B13:B18"/>
    <mergeCell ref="C13:D16"/>
    <mergeCell ref="E13:H14"/>
    <mergeCell ref="I13:N13"/>
    <mergeCell ref="O13:P13"/>
    <mergeCell ref="R13:R14"/>
    <mergeCell ref="C11:H12"/>
    <mergeCell ref="I11:N11"/>
    <mergeCell ref="O11:P11"/>
    <mergeCell ref="R11:R12"/>
    <mergeCell ref="S11:S12"/>
    <mergeCell ref="T11:U11"/>
    <mergeCell ref="E15:H16"/>
    <mergeCell ref="I15:N15"/>
    <mergeCell ref="O15:P15"/>
    <mergeCell ref="R15:R16"/>
    <mergeCell ref="S15:S16"/>
    <mergeCell ref="T15:U15"/>
    <mergeCell ref="I16:N16"/>
    <mergeCell ref="O16:P16"/>
    <mergeCell ref="T16:U16"/>
    <mergeCell ref="Z9:AC12"/>
    <mergeCell ref="AE9:AE10"/>
    <mergeCell ref="AF9:AF10"/>
    <mergeCell ref="AG9:AG10"/>
    <mergeCell ref="V11:X12"/>
    <mergeCell ref="Y11:Y12"/>
    <mergeCell ref="AE11:AE12"/>
    <mergeCell ref="AF11:AF12"/>
    <mergeCell ref="AG11:AG12"/>
    <mergeCell ref="AE7:AE8"/>
    <mergeCell ref="AF7:AF8"/>
    <mergeCell ref="AG7:AG8"/>
    <mergeCell ref="I8:N8"/>
    <mergeCell ref="O8:P8"/>
    <mergeCell ref="T8:U8"/>
    <mergeCell ref="Z7:AC8"/>
    <mergeCell ref="O7:P7"/>
    <mergeCell ref="R7:R8"/>
    <mergeCell ref="S7:S8"/>
    <mergeCell ref="T7:U7"/>
    <mergeCell ref="V7:X8"/>
    <mergeCell ref="Y7:Y8"/>
    <mergeCell ref="U3:Y3"/>
    <mergeCell ref="U4:AC4"/>
    <mergeCell ref="AA3:AB3"/>
    <mergeCell ref="A6:H6"/>
    <mergeCell ref="I6:Q6"/>
    <mergeCell ref="T6:U6"/>
    <mergeCell ref="V6:Y6"/>
    <mergeCell ref="Z6:AC6"/>
    <mergeCell ref="A7:A18"/>
    <mergeCell ref="B7:B12"/>
    <mergeCell ref="C7:D10"/>
    <mergeCell ref="E7:H8"/>
    <mergeCell ref="I7:N7"/>
    <mergeCell ref="E9:H10"/>
    <mergeCell ref="I9:N9"/>
    <mergeCell ref="O9:P9"/>
    <mergeCell ref="R9:R10"/>
    <mergeCell ref="S9:S10"/>
    <mergeCell ref="T9:U9"/>
    <mergeCell ref="I10:N10"/>
    <mergeCell ref="O10:P10"/>
    <mergeCell ref="T10:U10"/>
    <mergeCell ref="V9:X10"/>
    <mergeCell ref="Y9:Y10"/>
    <mergeCell ref="A99:D100"/>
    <mergeCell ref="A96:D98"/>
    <mergeCell ref="E99:P100"/>
    <mergeCell ref="E96:P98"/>
    <mergeCell ref="A91:G92"/>
    <mergeCell ref="AA92:AB92"/>
    <mergeCell ref="U92:Y92"/>
    <mergeCell ref="A93:P93"/>
    <mergeCell ref="S102:T102"/>
    <mergeCell ref="U102:X102"/>
    <mergeCell ref="A102:D105"/>
    <mergeCell ref="E105:P105"/>
    <mergeCell ref="E104:P104"/>
    <mergeCell ref="E103:P103"/>
    <mergeCell ref="E102:P102"/>
    <mergeCell ref="T103:AC105"/>
    <mergeCell ref="S103:S105"/>
  </mergeCells>
  <phoneticPr fontId="2"/>
  <conditionalFormatting sqref="E99:P100">
    <cfRule type="containsBlanks" dxfId="4" priority="8">
      <formula>LEN(TRIM(E99))=0</formula>
    </cfRule>
  </conditionalFormatting>
  <conditionalFormatting sqref="I55:N80 P55:Q80 I83:N86 R83:S86">
    <cfRule type="containsBlanks" dxfId="3" priority="4">
      <formula>LEN(TRIM(I55))=0</formula>
    </cfRule>
  </conditionalFormatting>
  <conditionalFormatting sqref="I7:P52">
    <cfRule type="containsBlanks" dxfId="2" priority="2">
      <formula>LEN(TRIM(I7))=0</formula>
    </cfRule>
  </conditionalFormatting>
  <conditionalFormatting sqref="S7:S52">
    <cfRule type="containsBlanks" dxfId="1" priority="3">
      <formula>LEN(TRIM(S7))=0</formula>
    </cfRule>
  </conditionalFormatting>
  <conditionalFormatting sqref="Z49:AB50 Z51">
    <cfRule type="containsBlanks" dxfId="0" priority="7">
      <formula>LEN(TRIM(Z49))=0</formula>
    </cfRule>
  </conditionalFormatting>
  <dataValidations count="3">
    <dataValidation allowBlank="1" showInputMessage="1" showErrorMessage="1" prompt="右側欄外の時刻表示を参照し、分は繰り上げのうえ、整数で入力してください。_x000a_例）7:30 の場合 → 8" sqref="S7:S52" xr:uid="{00000000-0002-0000-0300-000000000000}"/>
    <dataValidation allowBlank="1" showInputMessage="1" showErrorMessage="1" promptTitle="使用日入力（西暦）" prompt="yyyy/mm/ddで入力して下さい。" sqref="I83:I86 I55:I80 I7:I52" xr:uid="{00000000-0002-0000-0300-000001000000}"/>
    <dataValidation allowBlank="1" showInputMessage="1" showErrorMessage="1" promptTitle="時刻入力" prompt="hh:mmで入力して下さい。" sqref="O7:P52" xr:uid="{42A4106B-C7B1-4A83-925E-0FE67B28E983}"/>
  </dataValidations>
  <printOptions horizontalCentered="1"/>
  <pageMargins left="0.70866141732283472" right="0.59055118110236227" top="0.59055118110236227" bottom="0.51181102362204722" header="0.39370078740157483" footer="0.31496062992125984"/>
  <pageSetup paperSize="9" scale="68" fitToHeight="2" orientation="portrait" r:id="rId1"/>
  <headerFooter>
    <oddHeader>&amp;R&amp;P頁 / 2頁</oddHeader>
  </headerFooter>
  <rowBreaks count="1" manualBreakCount="1">
    <brk id="54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様式1_使用許可申請書</vt:lpstr>
      <vt:lpstr>様式1_使用許可申請書（別表1）</vt:lpstr>
      <vt:lpstr>様式2_使用許可書</vt:lpstr>
      <vt:lpstr>様式2_使用許可書（別表2）</vt:lpstr>
      <vt:lpstr>様式1_使用許可申請書!Print_Area</vt:lpstr>
      <vt:lpstr>'様式1_使用許可申請書（別表1）'!Print_Area</vt:lpstr>
      <vt:lpstr>様式2_使用許可書!Print_Area</vt:lpstr>
      <vt:lpstr>'様式2_使用許可書（別表2）'!Print_Area</vt:lpstr>
      <vt:lpstr>'様式1_使用許可申請書（別表1）'!団体在籍地</vt:lpstr>
      <vt:lpstr>'様式1_使用許可申請書（別表1）'!入場料等の徴収又は物品販売等営業行為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MFA 松本守人</dc:creator>
  <cp:keywords/>
  <dc:description/>
  <cp:lastModifiedBy>宮崎県FA 松本守人</cp:lastModifiedBy>
  <cp:revision/>
  <cp:lastPrinted>2025-01-04T03:23:48Z</cp:lastPrinted>
  <dcterms:created xsi:type="dcterms:W3CDTF">2023-02-08T07:15:21Z</dcterms:created>
  <dcterms:modified xsi:type="dcterms:W3CDTF">2025-01-04T03:24:00Z</dcterms:modified>
  <cp:category/>
  <cp:contentStatus/>
</cp:coreProperties>
</file>